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smac/Documents/Genex Capital/Index Resource Group/Streamalyzer/Weekly Spreadsheets/"/>
    </mc:Choice>
  </mc:AlternateContent>
  <xr:revisionPtr revIDLastSave="0" documentId="8_{1F1BC80D-FA7F-654B-B03E-4D1AB6EA1CC8}" xr6:coauthVersionLast="47" xr6:coauthVersionMax="47" xr10:uidLastSave="{00000000-0000-0000-0000-000000000000}"/>
  <bookViews>
    <workbookView xWindow="0" yWindow="780" windowWidth="34200" windowHeight="20140" xr2:uid="{2E8AF234-8CA6-4483-BF6A-E9ABEFF8759B}"/>
  </bookViews>
  <sheets>
    <sheet name="STREAMALYZER" sheetId="1" r:id="rId1"/>
    <sheet name="Sheet1" sheetId="4" state="hidden" r:id="rId2"/>
    <sheet name="DEALS" sheetId="2" state="hidden" r:id="rId3"/>
    <sheet name="Sheet5" sheetId="8" state="hidden" r:id="rId4"/>
    <sheet name="Sheet6" sheetId="9" state="hidden" r:id="rId5"/>
    <sheet name="Sheet2" sheetId="5" state="hidden" r:id="rId6"/>
    <sheet name="Sheet3" sheetId="6" state="hidden" r:id="rId7"/>
    <sheet name="Sheet4" sheetId="7" state="hidden" r:id="rId8"/>
    <sheet name="CALCS" sheetId="3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E3" i="2"/>
  <c r="AA7" i="2" s="1"/>
  <c r="U100" i="2"/>
  <c r="U99" i="2"/>
  <c r="U98" i="2"/>
  <c r="U97" i="2"/>
  <c r="U96" i="2"/>
  <c r="U95" i="2"/>
  <c r="V95" i="2" s="1"/>
  <c r="U94" i="2"/>
  <c r="V94" i="2" s="1"/>
  <c r="U93" i="2"/>
  <c r="U92" i="2"/>
  <c r="V92" i="2" s="1"/>
  <c r="U91" i="2"/>
  <c r="V91" i="2" s="1"/>
  <c r="U90" i="2"/>
  <c r="V90" i="2" s="1"/>
  <c r="U89" i="2"/>
  <c r="V89" i="2" s="1"/>
  <c r="U88" i="2"/>
  <c r="V88" i="2" s="1"/>
  <c r="U87" i="2"/>
  <c r="V87" i="2" s="1"/>
  <c r="U86" i="2"/>
  <c r="V86" i="2" s="1"/>
  <c r="U85" i="2"/>
  <c r="V85" i="2" s="1"/>
  <c r="U84" i="2"/>
  <c r="U83" i="2"/>
  <c r="U82" i="2"/>
  <c r="U81" i="2"/>
  <c r="V81" i="2" s="1"/>
  <c r="U80" i="2"/>
  <c r="U79" i="2"/>
  <c r="V79" i="2" s="1"/>
  <c r="U78" i="2"/>
  <c r="V78" i="2" s="1"/>
  <c r="U77" i="2"/>
  <c r="U76" i="2"/>
  <c r="V76" i="2" s="1"/>
  <c r="U75" i="2"/>
  <c r="V75" i="2" s="1"/>
  <c r="U74" i="2"/>
  <c r="V74" i="2" s="1"/>
  <c r="U73" i="2"/>
  <c r="V73" i="2" s="1"/>
  <c r="U72" i="2"/>
  <c r="V72" i="2" s="1"/>
  <c r="U71" i="2"/>
  <c r="V71" i="2" s="1"/>
  <c r="U70" i="2"/>
  <c r="V70" i="2" s="1"/>
  <c r="U69" i="2"/>
  <c r="V69" i="2" s="1"/>
  <c r="U68" i="2"/>
  <c r="U67" i="2"/>
  <c r="U66" i="2"/>
  <c r="V66" i="2" s="1"/>
  <c r="U65" i="2"/>
  <c r="U64" i="2"/>
  <c r="U63" i="2"/>
  <c r="V63" i="2" s="1"/>
  <c r="U62" i="2"/>
  <c r="V62" i="2" s="1"/>
  <c r="U61" i="2"/>
  <c r="V61" i="2" s="1"/>
  <c r="U60" i="2"/>
  <c r="V60" i="2" s="1"/>
  <c r="U59" i="2"/>
  <c r="V59" i="2" s="1"/>
  <c r="U58" i="2"/>
  <c r="V58" i="2" s="1"/>
  <c r="U57" i="2"/>
  <c r="V57" i="2" s="1"/>
  <c r="U56" i="2"/>
  <c r="V56" i="2" s="1"/>
  <c r="U55" i="2"/>
  <c r="V55" i="2" s="1"/>
  <c r="U54" i="2"/>
  <c r="V54" i="2" s="1"/>
  <c r="U53" i="2"/>
  <c r="V53" i="2" s="1"/>
  <c r="U52" i="2"/>
  <c r="U51" i="2"/>
  <c r="U50" i="2"/>
  <c r="U49" i="2"/>
  <c r="U48" i="2"/>
  <c r="V48" i="2" s="1"/>
  <c r="U47" i="2"/>
  <c r="U46" i="2"/>
  <c r="V46" i="2" s="1"/>
  <c r="U45" i="2"/>
  <c r="V45" i="2" s="1"/>
  <c r="U44" i="2"/>
  <c r="V44" i="2" s="1"/>
  <c r="U43" i="2"/>
  <c r="V43" i="2" s="1"/>
  <c r="U42" i="2"/>
  <c r="V42" i="2" s="1"/>
  <c r="U41" i="2"/>
  <c r="V41" i="2" s="1"/>
  <c r="U40" i="2"/>
  <c r="V40" i="2" s="1"/>
  <c r="U39" i="2"/>
  <c r="V39" i="2" s="1"/>
  <c r="U38" i="2"/>
  <c r="V38" i="2" s="1"/>
  <c r="U37" i="2"/>
  <c r="V37" i="2" s="1"/>
  <c r="U36" i="2"/>
  <c r="U35" i="2"/>
  <c r="U34" i="2"/>
  <c r="V34" i="2" s="1"/>
  <c r="U33" i="2"/>
  <c r="U32" i="2"/>
  <c r="V32" i="2" s="1"/>
  <c r="U31" i="2"/>
  <c r="U30" i="2"/>
  <c r="V30" i="2" s="1"/>
  <c r="U29" i="2"/>
  <c r="V29" i="2" s="1"/>
  <c r="U28" i="2"/>
  <c r="V28" i="2" s="1"/>
  <c r="U27" i="2"/>
  <c r="V27" i="2" s="1"/>
  <c r="U26" i="2"/>
  <c r="V26" i="2" s="1"/>
  <c r="U25" i="2"/>
  <c r="V25" i="2" s="1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Y100" i="2"/>
  <c r="W100" i="2"/>
  <c r="V100" i="2"/>
  <c r="Y99" i="2"/>
  <c r="W99" i="2"/>
  <c r="V99" i="2"/>
  <c r="Y98" i="2"/>
  <c r="W98" i="2"/>
  <c r="V98" i="2"/>
  <c r="Y97" i="2"/>
  <c r="W97" i="2"/>
  <c r="V97" i="2"/>
  <c r="Y96" i="2"/>
  <c r="W96" i="2"/>
  <c r="V96" i="2"/>
  <c r="Y95" i="2"/>
  <c r="W95" i="2"/>
  <c r="Y94" i="2"/>
  <c r="W94" i="2"/>
  <c r="Y93" i="2"/>
  <c r="W93" i="2"/>
  <c r="V93" i="2"/>
  <c r="Y92" i="2"/>
  <c r="W92" i="2"/>
  <c r="Y91" i="2"/>
  <c r="W91" i="2"/>
  <c r="Y90" i="2"/>
  <c r="W90" i="2"/>
  <c r="Y89" i="2"/>
  <c r="W89" i="2"/>
  <c r="Y88" i="2"/>
  <c r="W88" i="2"/>
  <c r="Y87" i="2"/>
  <c r="W87" i="2"/>
  <c r="Y86" i="2"/>
  <c r="W86" i="2"/>
  <c r="Y85" i="2"/>
  <c r="W85" i="2"/>
  <c r="Y84" i="2"/>
  <c r="W84" i="2"/>
  <c r="V84" i="2"/>
  <c r="Y83" i="2"/>
  <c r="W83" i="2"/>
  <c r="V83" i="2"/>
  <c r="Y82" i="2"/>
  <c r="W82" i="2"/>
  <c r="V82" i="2"/>
  <c r="Y81" i="2"/>
  <c r="W81" i="2"/>
  <c r="Y80" i="2"/>
  <c r="W80" i="2"/>
  <c r="V80" i="2"/>
  <c r="Y79" i="2"/>
  <c r="W79" i="2"/>
  <c r="Y78" i="2"/>
  <c r="W78" i="2"/>
  <c r="Y77" i="2"/>
  <c r="W77" i="2"/>
  <c r="V77" i="2"/>
  <c r="Y76" i="2"/>
  <c r="W76" i="2"/>
  <c r="Y75" i="2"/>
  <c r="W75" i="2"/>
  <c r="Y74" i="2"/>
  <c r="W74" i="2"/>
  <c r="Y73" i="2"/>
  <c r="W73" i="2"/>
  <c r="Y72" i="2"/>
  <c r="W72" i="2"/>
  <c r="Y71" i="2"/>
  <c r="W71" i="2"/>
  <c r="Y70" i="2"/>
  <c r="W70" i="2"/>
  <c r="Y69" i="2"/>
  <c r="W69" i="2"/>
  <c r="Y68" i="2"/>
  <c r="W68" i="2"/>
  <c r="V68" i="2"/>
  <c r="Y67" i="2"/>
  <c r="W67" i="2"/>
  <c r="V67" i="2"/>
  <c r="Y66" i="2"/>
  <c r="W66" i="2"/>
  <c r="Y65" i="2"/>
  <c r="W65" i="2"/>
  <c r="V65" i="2"/>
  <c r="Y64" i="2"/>
  <c r="W64" i="2"/>
  <c r="V64" i="2"/>
  <c r="Y63" i="2"/>
  <c r="W63" i="2"/>
  <c r="Y62" i="2"/>
  <c r="W62" i="2"/>
  <c r="Y61" i="2"/>
  <c r="W61" i="2"/>
  <c r="Y60" i="2"/>
  <c r="W60" i="2"/>
  <c r="Y59" i="2"/>
  <c r="W59" i="2"/>
  <c r="Y58" i="2"/>
  <c r="W58" i="2"/>
  <c r="Y57" i="2"/>
  <c r="W57" i="2"/>
  <c r="Y56" i="2"/>
  <c r="W56" i="2"/>
  <c r="Y55" i="2"/>
  <c r="W55" i="2"/>
  <c r="Y54" i="2"/>
  <c r="W54" i="2"/>
  <c r="Y53" i="2"/>
  <c r="W53" i="2"/>
  <c r="Y52" i="2"/>
  <c r="W52" i="2"/>
  <c r="V52" i="2"/>
  <c r="Y51" i="2"/>
  <c r="W51" i="2"/>
  <c r="V51" i="2"/>
  <c r="Y50" i="2"/>
  <c r="W50" i="2"/>
  <c r="V50" i="2"/>
  <c r="Y49" i="2"/>
  <c r="W49" i="2"/>
  <c r="V49" i="2"/>
  <c r="Y48" i="2"/>
  <c r="W48" i="2"/>
  <c r="Y47" i="2"/>
  <c r="W47" i="2"/>
  <c r="V47" i="2"/>
  <c r="Y46" i="2"/>
  <c r="W46" i="2"/>
  <c r="Y45" i="2"/>
  <c r="W45" i="2"/>
  <c r="Y44" i="2"/>
  <c r="W44" i="2"/>
  <c r="Y43" i="2"/>
  <c r="W43" i="2"/>
  <c r="Y42" i="2"/>
  <c r="W42" i="2"/>
  <c r="Y41" i="2"/>
  <c r="W41" i="2"/>
  <c r="Y40" i="2"/>
  <c r="W40" i="2"/>
  <c r="Y39" i="2"/>
  <c r="W39" i="2"/>
  <c r="Y38" i="2"/>
  <c r="W38" i="2"/>
  <c r="Y37" i="2"/>
  <c r="W37" i="2"/>
  <c r="Y36" i="2"/>
  <c r="W36" i="2"/>
  <c r="V36" i="2"/>
  <c r="Y35" i="2"/>
  <c r="W35" i="2"/>
  <c r="V35" i="2"/>
  <c r="Y34" i="2"/>
  <c r="W34" i="2"/>
  <c r="Y33" i="2"/>
  <c r="W33" i="2"/>
  <c r="V33" i="2"/>
  <c r="Y32" i="2"/>
  <c r="W32" i="2"/>
  <c r="Y31" i="2"/>
  <c r="W31" i="2"/>
  <c r="V31" i="2"/>
  <c r="Y30" i="2"/>
  <c r="W30" i="2"/>
  <c r="Y29" i="2"/>
  <c r="W29" i="2"/>
  <c r="Y28" i="2"/>
  <c r="W28" i="2"/>
  <c r="Y27" i="2"/>
  <c r="W27" i="2"/>
  <c r="Y26" i="2"/>
  <c r="W26" i="2"/>
  <c r="Y25" i="2"/>
  <c r="W25" i="2"/>
  <c r="Y24" i="2"/>
  <c r="W24" i="2"/>
  <c r="Y23" i="2"/>
  <c r="W23" i="2"/>
  <c r="Y22" i="2"/>
  <c r="W22" i="2"/>
  <c r="Y21" i="2"/>
  <c r="W21" i="2"/>
  <c r="Y20" i="2"/>
  <c r="W20" i="2"/>
  <c r="Y19" i="2"/>
  <c r="W19" i="2"/>
  <c r="Y18" i="2"/>
  <c r="W18" i="2"/>
  <c r="Y17" i="2"/>
  <c r="W17" i="2"/>
  <c r="Y16" i="2"/>
  <c r="W16" i="2"/>
  <c r="S3" i="3"/>
  <c r="S5" i="3" s="1"/>
  <c r="V1" i="2"/>
  <c r="V24" i="2" l="1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8" i="2"/>
  <c r="V10" i="2"/>
  <c r="V9" i="2"/>
  <c r="V7" i="2"/>
  <c r="V6" i="2"/>
  <c r="V5" i="2"/>
  <c r="Y15" i="2" l="1"/>
  <c r="Y14" i="2"/>
  <c r="Y13" i="2"/>
  <c r="Y12" i="2"/>
  <c r="Y11" i="2"/>
  <c r="Y10" i="2"/>
  <c r="Y9" i="2"/>
  <c r="Y8" i="2"/>
  <c r="Y7" i="2"/>
  <c r="Y6" i="2"/>
  <c r="Y5" i="2"/>
  <c r="W15" i="2"/>
  <c r="W14" i="2"/>
  <c r="W13" i="2"/>
  <c r="W12" i="2"/>
  <c r="W11" i="2"/>
  <c r="W10" i="2"/>
  <c r="W9" i="2"/>
  <c r="W8" i="2"/>
  <c r="W7" i="2"/>
  <c r="W6" i="2"/>
  <c r="W5" i="2"/>
  <c r="A5" i="3"/>
  <c r="D5" i="3" s="1"/>
  <c r="O3" i="2"/>
  <c r="U3" i="2"/>
  <c r="Q3" i="2"/>
  <c r="V3" i="2"/>
  <c r="AA6" i="2"/>
  <c r="N3" i="2"/>
  <c r="M3" i="2"/>
  <c r="L3" i="2"/>
  <c r="K3" i="2"/>
  <c r="J3" i="2"/>
  <c r="AC11" i="2" l="1"/>
  <c r="AC88" i="2"/>
  <c r="AC80" i="2"/>
  <c r="AC72" i="2"/>
  <c r="AC64" i="2"/>
  <c r="AC39" i="2"/>
  <c r="AC24" i="2"/>
  <c r="AC17" i="2"/>
  <c r="AC96" i="2"/>
  <c r="AC90" i="2"/>
  <c r="AC74" i="2"/>
  <c r="AC49" i="2"/>
  <c r="AC41" i="2"/>
  <c r="AC98" i="2"/>
  <c r="AC82" i="2"/>
  <c r="AC79" i="2"/>
  <c r="AC76" i="2"/>
  <c r="AC63" i="2"/>
  <c r="AC48" i="2"/>
  <c r="AC100" i="2"/>
  <c r="AC93" i="2"/>
  <c r="AC57" i="2"/>
  <c r="AC43" i="2"/>
  <c r="AC54" i="2"/>
  <c r="AC32" i="2"/>
  <c r="AC20" i="2"/>
  <c r="AC66" i="2"/>
  <c r="AC58" i="2"/>
  <c r="AC40" i="2"/>
  <c r="AC28" i="2"/>
  <c r="AH28" i="2" s="1"/>
  <c r="AJ28" i="2" s="1"/>
  <c r="AC16" i="2"/>
  <c r="AC97" i="2"/>
  <c r="AC91" i="2"/>
  <c r="AC36" i="2"/>
  <c r="AC94" i="2"/>
  <c r="AC85" i="2"/>
  <c r="AC51" i="2"/>
  <c r="AC70" i="2"/>
  <c r="AC55" i="2"/>
  <c r="AC33" i="2"/>
  <c r="AC25" i="2"/>
  <c r="AC77" i="2"/>
  <c r="AC44" i="2"/>
  <c r="AC29" i="2"/>
  <c r="AC89" i="2"/>
  <c r="AC67" i="2"/>
  <c r="AC52" i="2"/>
  <c r="AC37" i="2"/>
  <c r="AH37" i="2" s="1"/>
  <c r="AC21" i="2"/>
  <c r="AC92" i="2"/>
  <c r="AC83" i="2"/>
  <c r="AC71" i="2"/>
  <c r="AC59" i="2"/>
  <c r="AC30" i="2"/>
  <c r="AC87" i="2"/>
  <c r="AC53" i="2"/>
  <c r="AC26" i="2"/>
  <c r="AC78" i="2"/>
  <c r="AC47" i="2"/>
  <c r="AC65" i="2"/>
  <c r="AC35" i="2"/>
  <c r="AC95" i="2"/>
  <c r="AC56" i="2"/>
  <c r="AC31" i="2"/>
  <c r="AH31" i="2" s="1"/>
  <c r="AC27" i="2"/>
  <c r="AC68" i="2"/>
  <c r="AC62" i="2"/>
  <c r="AC46" i="2"/>
  <c r="AC42" i="2"/>
  <c r="AC60" i="2"/>
  <c r="AC81" i="2"/>
  <c r="AC69" i="2"/>
  <c r="AC61" i="2"/>
  <c r="AC45" i="2"/>
  <c r="AC18" i="2"/>
  <c r="AC73" i="2"/>
  <c r="AC75" i="2"/>
  <c r="AC22" i="2"/>
  <c r="AC86" i="2"/>
  <c r="AC84" i="2"/>
  <c r="AC50" i="2"/>
  <c r="AC99" i="2"/>
  <c r="AC38" i="2"/>
  <c r="AC34" i="2"/>
  <c r="AC23" i="2"/>
  <c r="AC19" i="2"/>
  <c r="AD10" i="2"/>
  <c r="AD96" i="2"/>
  <c r="AD55" i="2"/>
  <c r="AD48" i="2"/>
  <c r="AD40" i="2"/>
  <c r="AD89" i="2"/>
  <c r="AD73" i="2"/>
  <c r="AD98" i="2"/>
  <c r="AD82" i="2"/>
  <c r="AD66" i="2"/>
  <c r="AD42" i="2"/>
  <c r="AD33" i="2"/>
  <c r="AD26" i="2"/>
  <c r="AD19" i="2"/>
  <c r="AD91" i="2"/>
  <c r="AD76" i="2"/>
  <c r="AD75" i="2"/>
  <c r="AD100" i="2"/>
  <c r="AD93" i="2"/>
  <c r="AD57" i="2"/>
  <c r="AD43" i="2"/>
  <c r="AD28" i="2"/>
  <c r="AD24" i="2"/>
  <c r="AD97" i="2"/>
  <c r="AD90" i="2"/>
  <c r="AD86" i="2"/>
  <c r="AD68" i="2"/>
  <c r="AD38" i="2"/>
  <c r="AD79" i="2"/>
  <c r="AD58" i="2"/>
  <c r="AD16" i="2"/>
  <c r="AD36" i="2"/>
  <c r="AD94" i="2"/>
  <c r="AD85" i="2"/>
  <c r="AD63" i="2"/>
  <c r="AD51" i="2"/>
  <c r="AD88" i="2"/>
  <c r="AD70" i="2"/>
  <c r="AD25" i="2"/>
  <c r="AD77" i="2"/>
  <c r="AD74" i="2"/>
  <c r="AD44" i="2"/>
  <c r="AD29" i="2"/>
  <c r="AD17" i="2"/>
  <c r="AD80" i="2"/>
  <c r="AD67" i="2"/>
  <c r="AD52" i="2"/>
  <c r="AD37" i="2"/>
  <c r="AD21" i="2"/>
  <c r="AD92" i="2"/>
  <c r="AD83" i="2"/>
  <c r="AD71" i="2"/>
  <c r="AD64" i="2"/>
  <c r="AD59" i="2"/>
  <c r="AD18" i="2"/>
  <c r="AD56" i="2"/>
  <c r="AD87" i="2"/>
  <c r="AD53" i="2"/>
  <c r="AD78" i="2"/>
  <c r="AD47" i="2"/>
  <c r="AD41" i="2"/>
  <c r="AD65" i="2"/>
  <c r="AD69" i="2"/>
  <c r="AD61" i="2"/>
  <c r="AD45" i="2"/>
  <c r="AD50" i="2"/>
  <c r="AD31" i="2"/>
  <c r="AD99" i="2"/>
  <c r="AD62" i="2"/>
  <c r="AD46" i="2"/>
  <c r="AD81" i="2"/>
  <c r="AD23" i="2"/>
  <c r="AD39" i="2"/>
  <c r="AD20" i="2"/>
  <c r="AD22" i="2"/>
  <c r="AD84" i="2"/>
  <c r="AD35" i="2"/>
  <c r="AD95" i="2"/>
  <c r="AD27" i="2"/>
  <c r="AD54" i="2"/>
  <c r="AD60" i="2"/>
  <c r="AD34" i="2"/>
  <c r="AD72" i="2"/>
  <c r="AD32" i="2"/>
  <c r="AD49" i="2"/>
  <c r="AD30" i="2"/>
  <c r="AE5" i="2"/>
  <c r="AE89" i="2"/>
  <c r="AE73" i="2"/>
  <c r="AE32" i="2"/>
  <c r="AE18" i="2"/>
  <c r="AE97" i="2"/>
  <c r="AE81" i="2"/>
  <c r="AE91" i="2"/>
  <c r="AE76" i="2"/>
  <c r="AE75" i="2"/>
  <c r="AE57" i="2"/>
  <c r="AE50" i="2"/>
  <c r="AE34" i="2"/>
  <c r="AE99" i="2"/>
  <c r="AE92" i="2"/>
  <c r="AE90" i="2"/>
  <c r="AE86" i="2"/>
  <c r="AE68" i="2"/>
  <c r="AE38" i="2"/>
  <c r="AE33" i="2"/>
  <c r="AE53" i="2"/>
  <c r="AE82" i="2"/>
  <c r="AE66" i="2"/>
  <c r="AE40" i="2"/>
  <c r="AE36" i="2"/>
  <c r="AE28" i="2"/>
  <c r="AE94" i="2"/>
  <c r="AE85" i="2"/>
  <c r="AE63" i="2"/>
  <c r="AE51" i="2"/>
  <c r="AE88" i="2"/>
  <c r="AE70" i="2"/>
  <c r="AE25" i="2"/>
  <c r="AE100" i="2"/>
  <c r="AE77" i="2"/>
  <c r="AE74" i="2"/>
  <c r="AE55" i="2"/>
  <c r="AE48" i="2"/>
  <c r="AE44" i="2"/>
  <c r="AE29" i="2"/>
  <c r="AE80" i="2"/>
  <c r="AE67" i="2"/>
  <c r="AE52" i="2"/>
  <c r="AE37" i="2"/>
  <c r="AE21" i="2"/>
  <c r="AE83" i="2"/>
  <c r="AE71" i="2"/>
  <c r="AE64" i="2"/>
  <c r="AE59" i="2"/>
  <c r="AE56" i="2"/>
  <c r="AE41" i="2"/>
  <c r="AE49" i="2"/>
  <c r="AE98" i="2"/>
  <c r="AE78" i="2"/>
  <c r="AE47" i="2"/>
  <c r="AE26" i="2"/>
  <c r="AE96" i="2"/>
  <c r="AE65" i="2"/>
  <c r="AE69" i="2"/>
  <c r="AE61" i="2"/>
  <c r="AE45" i="2"/>
  <c r="AE43" i="2"/>
  <c r="AE24" i="2"/>
  <c r="AE39" i="2"/>
  <c r="AE20" i="2"/>
  <c r="AE31" i="2"/>
  <c r="AE27" i="2"/>
  <c r="AE54" i="2"/>
  <c r="AE58" i="2"/>
  <c r="AE72" i="2"/>
  <c r="AE22" i="2"/>
  <c r="AE84" i="2"/>
  <c r="AE35" i="2"/>
  <c r="AE93" i="2"/>
  <c r="AE95" i="2"/>
  <c r="AE16" i="2"/>
  <c r="AE62" i="2"/>
  <c r="AE46" i="2"/>
  <c r="AE60" i="2"/>
  <c r="AE42" i="2"/>
  <c r="AE79" i="2"/>
  <c r="AE23" i="2"/>
  <c r="AE19" i="2"/>
  <c r="AE17" i="2"/>
  <c r="AE87" i="2"/>
  <c r="AE30" i="2"/>
  <c r="AF10" i="2"/>
  <c r="AF97" i="2"/>
  <c r="AF81" i="2"/>
  <c r="AF65" i="2"/>
  <c r="AF56" i="2"/>
  <c r="AF25" i="2"/>
  <c r="AF90" i="2"/>
  <c r="AF74" i="2"/>
  <c r="AF99" i="2"/>
  <c r="AF92" i="2"/>
  <c r="AF67" i="2"/>
  <c r="AF58" i="2"/>
  <c r="AF43" i="2"/>
  <c r="AF27" i="2"/>
  <c r="AF20" i="2"/>
  <c r="AF100" i="2"/>
  <c r="AF84" i="2"/>
  <c r="AF83" i="2"/>
  <c r="AF77" i="2"/>
  <c r="AF53" i="2"/>
  <c r="AF73" i="2"/>
  <c r="AF64" i="2"/>
  <c r="AF94" i="2"/>
  <c r="AF85" i="2"/>
  <c r="AF63" i="2"/>
  <c r="AF51" i="2"/>
  <c r="AF91" i="2"/>
  <c r="AF88" i="2"/>
  <c r="AF70" i="2"/>
  <c r="AF55" i="2"/>
  <c r="AF48" i="2"/>
  <c r="AF44" i="2"/>
  <c r="AF29" i="2"/>
  <c r="AF17" i="2"/>
  <c r="AF80" i="2"/>
  <c r="AF52" i="2"/>
  <c r="AF37" i="2"/>
  <c r="AF33" i="2"/>
  <c r="AF21" i="2"/>
  <c r="AF71" i="2"/>
  <c r="AF59" i="2"/>
  <c r="AF89" i="2"/>
  <c r="AF41" i="2"/>
  <c r="AF18" i="2"/>
  <c r="AF49" i="2"/>
  <c r="AF45" i="2"/>
  <c r="AF34" i="2"/>
  <c r="AF30" i="2"/>
  <c r="AF26" i="2"/>
  <c r="AF98" i="2"/>
  <c r="AF95" i="2"/>
  <c r="AF86" i="2"/>
  <c r="AF78" i="2"/>
  <c r="AF60" i="2"/>
  <c r="AF96" i="2"/>
  <c r="AF76" i="2"/>
  <c r="AF69" i="2"/>
  <c r="AF61" i="2"/>
  <c r="AF24" i="2"/>
  <c r="AF39" i="2"/>
  <c r="AF57" i="2"/>
  <c r="AF22" i="2"/>
  <c r="AF62" i="2"/>
  <c r="AF50" i="2"/>
  <c r="AF54" i="2"/>
  <c r="AF46" i="2"/>
  <c r="AF66" i="2"/>
  <c r="AF40" i="2"/>
  <c r="AF38" i="2"/>
  <c r="AF36" i="2"/>
  <c r="AF87" i="2"/>
  <c r="AF82" i="2"/>
  <c r="AF35" i="2"/>
  <c r="AF93" i="2"/>
  <c r="AF75" i="2"/>
  <c r="AF31" i="2"/>
  <c r="AF16" i="2"/>
  <c r="AF68" i="2"/>
  <c r="AF42" i="2"/>
  <c r="AF79" i="2"/>
  <c r="AF72" i="2"/>
  <c r="AF23" i="2"/>
  <c r="AF19" i="2"/>
  <c r="AF32" i="2"/>
  <c r="AF28" i="2"/>
  <c r="AF47" i="2"/>
  <c r="AA54" i="2"/>
  <c r="AA31" i="2"/>
  <c r="AA23" i="2"/>
  <c r="AA88" i="2"/>
  <c r="AA80" i="2"/>
  <c r="AA72" i="2"/>
  <c r="AA97" i="2"/>
  <c r="AA81" i="2"/>
  <c r="AA65" i="2"/>
  <c r="AA56" i="2"/>
  <c r="AA25" i="2"/>
  <c r="AA90" i="2"/>
  <c r="AA74" i="2"/>
  <c r="AA67" i="2"/>
  <c r="AA52" i="2"/>
  <c r="AA37" i="2"/>
  <c r="AA19" i="2"/>
  <c r="AA79" i="2"/>
  <c r="AA76" i="2"/>
  <c r="AA63" i="2"/>
  <c r="AA48" i="2"/>
  <c r="AA69" i="2"/>
  <c r="AA47" i="2"/>
  <c r="AA35" i="2"/>
  <c r="AA82" i="2"/>
  <c r="AA32" i="2"/>
  <c r="AA20" i="2"/>
  <c r="AA66" i="2"/>
  <c r="AA58" i="2"/>
  <c r="AA40" i="2"/>
  <c r="AA28" i="2"/>
  <c r="AA16" i="2"/>
  <c r="AA91" i="2"/>
  <c r="AA36" i="2"/>
  <c r="AA100" i="2"/>
  <c r="AA94" i="2"/>
  <c r="AA85" i="2"/>
  <c r="AA51" i="2"/>
  <c r="AA70" i="2"/>
  <c r="AA55" i="2"/>
  <c r="AA33" i="2"/>
  <c r="AA17" i="2"/>
  <c r="AA77" i="2"/>
  <c r="AA44" i="2"/>
  <c r="AA29" i="2"/>
  <c r="AA89" i="2"/>
  <c r="AA64" i="2"/>
  <c r="AA49" i="2"/>
  <c r="AA98" i="2"/>
  <c r="AA30" i="2"/>
  <c r="AA96" i="2"/>
  <c r="AA87" i="2"/>
  <c r="AA53" i="2"/>
  <c r="AA41" i="2"/>
  <c r="AA26" i="2"/>
  <c r="AA78" i="2"/>
  <c r="AA71" i="2"/>
  <c r="AA59" i="2"/>
  <c r="AA43" i="2"/>
  <c r="AA24" i="2"/>
  <c r="AA22" i="2"/>
  <c r="AA50" i="2"/>
  <c r="AA27" i="2"/>
  <c r="AA99" i="2"/>
  <c r="AA62" i="2"/>
  <c r="AA46" i="2"/>
  <c r="AA57" i="2"/>
  <c r="AA61" i="2"/>
  <c r="AA45" i="2"/>
  <c r="AA39" i="2"/>
  <c r="AA18" i="2"/>
  <c r="AA73" i="2"/>
  <c r="AA93" i="2"/>
  <c r="AA75" i="2"/>
  <c r="AA86" i="2"/>
  <c r="AA84" i="2"/>
  <c r="AA95" i="2"/>
  <c r="AA68" i="2"/>
  <c r="AA92" i="2"/>
  <c r="AA42" i="2"/>
  <c r="AA21" i="2"/>
  <c r="AA83" i="2"/>
  <c r="AA60" i="2"/>
  <c r="AA38" i="2"/>
  <c r="AA34" i="2"/>
  <c r="AM5" i="2"/>
  <c r="AM92" i="2"/>
  <c r="AM83" i="2"/>
  <c r="AM50" i="2"/>
  <c r="AM34" i="2"/>
  <c r="AM84" i="2"/>
  <c r="AM78" i="2"/>
  <c r="AM62" i="2"/>
  <c r="AM45" i="2"/>
  <c r="AM21" i="2"/>
  <c r="AM94" i="2"/>
  <c r="AM86" i="2"/>
  <c r="AM69" i="2"/>
  <c r="AM54" i="2"/>
  <c r="AM44" i="2"/>
  <c r="AM30" i="2"/>
  <c r="AM16" i="2"/>
  <c r="AM40" i="2"/>
  <c r="AM71" i="2"/>
  <c r="AM67" i="2"/>
  <c r="AM29" i="2"/>
  <c r="AM100" i="2"/>
  <c r="AM89" i="2"/>
  <c r="AM77" i="2"/>
  <c r="AM74" i="2"/>
  <c r="AM59" i="2"/>
  <c r="AM52" i="2"/>
  <c r="AM41" i="2"/>
  <c r="AM80" i="2"/>
  <c r="AM18" i="2"/>
  <c r="AM64" i="2"/>
  <c r="AM60" i="2"/>
  <c r="AM56" i="2"/>
  <c r="AM22" i="2"/>
  <c r="AM95" i="2"/>
  <c r="AM72" i="2"/>
  <c r="AM38" i="2"/>
  <c r="AM26" i="2"/>
  <c r="AM98" i="2"/>
  <c r="AM75" i="2"/>
  <c r="AM68" i="2"/>
  <c r="AM61" i="2"/>
  <c r="AM49" i="2"/>
  <c r="AM46" i="2"/>
  <c r="AM53" i="2"/>
  <c r="AM42" i="2"/>
  <c r="AM23" i="2"/>
  <c r="AM81" i="2"/>
  <c r="AM65" i="2"/>
  <c r="AM35" i="2"/>
  <c r="AM20" i="2"/>
  <c r="AM73" i="2"/>
  <c r="AM37" i="2"/>
  <c r="AM91" i="2"/>
  <c r="AM82" i="2"/>
  <c r="AM31" i="2"/>
  <c r="AM97" i="2"/>
  <c r="AM66" i="2"/>
  <c r="AM36" i="2"/>
  <c r="AM90" i="2"/>
  <c r="AM58" i="2"/>
  <c r="AM32" i="2"/>
  <c r="AM96" i="2"/>
  <c r="AM87" i="2"/>
  <c r="AM51" i="2"/>
  <c r="AM47" i="2"/>
  <c r="AM93" i="2"/>
  <c r="AM88" i="2"/>
  <c r="AM33" i="2"/>
  <c r="AM27" i="2"/>
  <c r="AM99" i="2"/>
  <c r="AM48" i="2"/>
  <c r="AM79" i="2"/>
  <c r="AM70" i="2"/>
  <c r="AM25" i="2"/>
  <c r="AM19" i="2"/>
  <c r="AM17" i="2"/>
  <c r="AM28" i="2"/>
  <c r="AM63" i="2"/>
  <c r="AM85" i="2"/>
  <c r="AM76" i="2"/>
  <c r="AM57" i="2"/>
  <c r="AM43" i="2"/>
  <c r="AM39" i="2"/>
  <c r="AM24" i="2"/>
  <c r="AM55" i="2"/>
  <c r="AG15" i="2"/>
  <c r="AG90" i="2"/>
  <c r="AG74" i="2"/>
  <c r="AG49" i="2"/>
  <c r="AG41" i="2"/>
  <c r="AG98" i="2"/>
  <c r="AG82" i="2"/>
  <c r="AG100" i="2"/>
  <c r="AG84" i="2"/>
  <c r="AG83" i="2"/>
  <c r="AG77" i="2"/>
  <c r="AG68" i="2"/>
  <c r="AG93" i="2"/>
  <c r="AG85" i="2"/>
  <c r="AG97" i="2"/>
  <c r="AG73" i="2"/>
  <c r="AG64" i="2"/>
  <c r="AG29" i="2"/>
  <c r="AG20" i="2"/>
  <c r="AG94" i="2"/>
  <c r="AG80" i="2"/>
  <c r="AG58" i="2"/>
  <c r="AG39" i="2"/>
  <c r="AG34" i="2"/>
  <c r="AG91" i="2"/>
  <c r="AG88" i="2"/>
  <c r="AG70" i="2"/>
  <c r="AG55" i="2"/>
  <c r="AG48" i="2"/>
  <c r="AG44" i="2"/>
  <c r="AG25" i="2"/>
  <c r="AG17" i="2"/>
  <c r="AG52" i="2"/>
  <c r="AG37" i="2"/>
  <c r="AG33" i="2"/>
  <c r="AG21" i="2"/>
  <c r="AG71" i="2"/>
  <c r="AG67" i="2"/>
  <c r="AG59" i="2"/>
  <c r="AG89" i="2"/>
  <c r="AG18" i="2"/>
  <c r="AG92" i="2"/>
  <c r="AG56" i="2"/>
  <c r="AG45" i="2"/>
  <c r="AG30" i="2"/>
  <c r="AG26" i="2"/>
  <c r="AG95" i="2"/>
  <c r="AG86" i="2"/>
  <c r="AG78" i="2"/>
  <c r="AG60" i="2"/>
  <c r="AG22" i="2"/>
  <c r="AG75" i="2"/>
  <c r="AG72" i="2"/>
  <c r="AG69" i="2"/>
  <c r="AG65" i="2"/>
  <c r="AG61" i="2"/>
  <c r="AG24" i="2"/>
  <c r="AG43" i="2"/>
  <c r="AG57" i="2"/>
  <c r="AG35" i="2"/>
  <c r="AG54" i="2"/>
  <c r="AG46" i="2"/>
  <c r="AG42" i="2"/>
  <c r="AG40" i="2"/>
  <c r="AG79" i="2"/>
  <c r="AG38" i="2"/>
  <c r="AG81" i="2"/>
  <c r="AG31" i="2"/>
  <c r="AG16" i="2"/>
  <c r="AG62" i="2"/>
  <c r="AG50" i="2"/>
  <c r="AG27" i="2"/>
  <c r="AG99" i="2"/>
  <c r="AG66" i="2"/>
  <c r="AG36" i="2"/>
  <c r="AG23" i="2"/>
  <c r="AG19" i="2"/>
  <c r="AG32" i="2"/>
  <c r="AG87" i="2"/>
  <c r="AG53" i="2"/>
  <c r="AG51" i="2"/>
  <c r="AG96" i="2"/>
  <c r="AG47" i="2"/>
  <c r="AG28" i="2"/>
  <c r="AG63" i="2"/>
  <c r="AG76" i="2"/>
  <c r="AL99" i="2"/>
  <c r="AL76" i="2"/>
  <c r="AL67" i="2"/>
  <c r="AL92" i="2"/>
  <c r="AL83" i="2"/>
  <c r="AL61" i="2"/>
  <c r="AL44" i="2"/>
  <c r="AL36" i="2"/>
  <c r="AL28" i="2"/>
  <c r="AL87" i="2"/>
  <c r="AL49" i="2"/>
  <c r="AL54" i="2"/>
  <c r="AL97" i="2"/>
  <c r="AL33" i="2"/>
  <c r="AL71" i="2"/>
  <c r="AL89" i="2"/>
  <c r="AL41" i="2"/>
  <c r="AL45" i="2"/>
  <c r="AL30" i="2"/>
  <c r="AL86" i="2"/>
  <c r="AL60" i="2"/>
  <c r="AL22" i="2"/>
  <c r="AL72" i="2"/>
  <c r="AL38" i="2"/>
  <c r="AL68" i="2"/>
  <c r="AL46" i="2"/>
  <c r="AL57" i="2"/>
  <c r="AL55" i="2"/>
  <c r="AL39" i="2"/>
  <c r="AL35" i="2"/>
  <c r="AL84" i="2"/>
  <c r="AL73" i="2"/>
  <c r="AL19" i="2"/>
  <c r="AL96" i="2"/>
  <c r="AL62" i="2"/>
  <c r="AL88" i="2"/>
  <c r="AL23" i="2"/>
  <c r="AL81" i="2"/>
  <c r="AL70" i="2"/>
  <c r="AL17" i="2"/>
  <c r="AL51" i="2"/>
  <c r="AL65" i="2"/>
  <c r="AL59" i="2"/>
  <c r="AL43" i="2"/>
  <c r="AL75" i="2"/>
  <c r="AL21" i="2"/>
  <c r="AL26" i="2"/>
  <c r="AL16" i="2"/>
  <c r="AL69" i="2"/>
  <c r="AL82" i="2"/>
  <c r="AL79" i="2"/>
  <c r="AL34" i="2"/>
  <c r="AL40" i="2"/>
  <c r="AL50" i="2"/>
  <c r="AL74" i="2"/>
  <c r="AL93" i="2"/>
  <c r="AL52" i="2"/>
  <c r="AL85" i="2"/>
  <c r="AL31" i="2"/>
  <c r="AL32" i="2"/>
  <c r="AL77" i="2"/>
  <c r="AL48" i="2"/>
  <c r="AL47" i="2"/>
  <c r="AL58" i="2"/>
  <c r="AL95" i="2"/>
  <c r="AL63" i="2"/>
  <c r="AL66" i="2"/>
  <c r="AL27" i="2"/>
  <c r="AL56" i="2"/>
  <c r="AL29" i="2"/>
  <c r="AL25" i="2"/>
  <c r="AL98" i="2"/>
  <c r="AL78" i="2"/>
  <c r="AL37" i="2"/>
  <c r="AL53" i="2"/>
  <c r="AL90" i="2"/>
  <c r="AL20" i="2"/>
  <c r="AL91" i="2"/>
  <c r="AL94" i="2"/>
  <c r="AL18" i="2"/>
  <c r="AL100" i="2"/>
  <c r="AL42" i="2"/>
  <c r="AL64" i="2"/>
  <c r="AL24" i="2"/>
  <c r="AL80" i="2"/>
  <c r="AN15" i="2"/>
  <c r="AN84" i="2"/>
  <c r="AN68" i="2"/>
  <c r="AN58" i="2"/>
  <c r="AN51" i="2"/>
  <c r="AN43" i="2"/>
  <c r="AN35" i="2"/>
  <c r="AN27" i="2"/>
  <c r="AN20" i="2"/>
  <c r="AN100" i="2"/>
  <c r="AN77" i="2"/>
  <c r="AN94" i="2"/>
  <c r="AN86" i="2"/>
  <c r="AN70" i="2"/>
  <c r="AN46" i="2"/>
  <c r="AN37" i="2"/>
  <c r="AN40" i="2"/>
  <c r="AN65" i="2"/>
  <c r="AN59" i="2"/>
  <c r="AN45" i="2"/>
  <c r="AN89" i="2"/>
  <c r="AN74" i="2"/>
  <c r="AN52" i="2"/>
  <c r="AN44" i="2"/>
  <c r="AN41" i="2"/>
  <c r="AN21" i="2"/>
  <c r="AN80" i="2"/>
  <c r="AN18" i="2"/>
  <c r="AN64" i="2"/>
  <c r="AN60" i="2"/>
  <c r="AN56" i="2"/>
  <c r="AN30" i="2"/>
  <c r="AN22" i="2"/>
  <c r="AN95" i="2"/>
  <c r="AN92" i="2"/>
  <c r="AN72" i="2"/>
  <c r="AN38" i="2"/>
  <c r="AN26" i="2"/>
  <c r="AN98" i="2"/>
  <c r="AN83" i="2"/>
  <c r="AN75" i="2"/>
  <c r="AN61" i="2"/>
  <c r="AN49" i="2"/>
  <c r="AN78" i="2"/>
  <c r="AN53" i="2"/>
  <c r="AN42" i="2"/>
  <c r="AN34" i="2"/>
  <c r="AN23" i="2"/>
  <c r="AN81" i="2"/>
  <c r="AN31" i="2"/>
  <c r="AN19" i="2"/>
  <c r="AN96" i="2"/>
  <c r="AN62" i="2"/>
  <c r="AN57" i="2"/>
  <c r="AN67" i="2"/>
  <c r="AN73" i="2"/>
  <c r="AN91" i="2"/>
  <c r="AN82" i="2"/>
  <c r="AN71" i="2"/>
  <c r="AN93" i="2"/>
  <c r="AN88" i="2"/>
  <c r="AN33" i="2"/>
  <c r="AN16" i="2"/>
  <c r="AN36" i="2"/>
  <c r="AN25" i="2"/>
  <c r="AN17" i="2"/>
  <c r="AN47" i="2"/>
  <c r="AN63" i="2"/>
  <c r="AN55" i="2"/>
  <c r="AN50" i="2"/>
  <c r="AN99" i="2"/>
  <c r="AN54" i="2"/>
  <c r="AN48" i="2"/>
  <c r="AN97" i="2"/>
  <c r="AN79" i="2"/>
  <c r="AN66" i="2"/>
  <c r="AN29" i="2"/>
  <c r="AN90" i="2"/>
  <c r="AN32" i="2"/>
  <c r="AN87" i="2"/>
  <c r="AN28" i="2"/>
  <c r="AN85" i="2"/>
  <c r="AN76" i="2"/>
  <c r="AN24" i="2"/>
  <c r="AN39" i="2"/>
  <c r="AN69" i="2"/>
  <c r="AI10" i="2"/>
  <c r="AI91" i="2"/>
  <c r="AI82" i="2"/>
  <c r="AI75" i="2"/>
  <c r="AI66" i="2"/>
  <c r="AI42" i="2"/>
  <c r="AI33" i="2"/>
  <c r="AI26" i="2"/>
  <c r="AI19" i="2"/>
  <c r="AI99" i="2"/>
  <c r="AI76" i="2"/>
  <c r="AI93" i="2"/>
  <c r="AI85" i="2"/>
  <c r="AI69" i="2"/>
  <c r="AI59" i="2"/>
  <c r="AI52" i="2"/>
  <c r="AI78" i="2"/>
  <c r="AI94" i="2"/>
  <c r="AI83" i="2"/>
  <c r="AI80" i="2"/>
  <c r="AI58" i="2"/>
  <c r="AI34" i="2"/>
  <c r="AI87" i="2"/>
  <c r="AI49" i="2"/>
  <c r="AI44" i="2"/>
  <c r="AI55" i="2"/>
  <c r="AI48" i="2"/>
  <c r="AI37" i="2"/>
  <c r="AI25" i="2"/>
  <c r="AI17" i="2"/>
  <c r="AI97" i="2"/>
  <c r="AI67" i="2"/>
  <c r="AI29" i="2"/>
  <c r="AI21" i="2"/>
  <c r="AI100" i="2"/>
  <c r="AI77" i="2"/>
  <c r="AI74" i="2"/>
  <c r="AI71" i="2"/>
  <c r="AI89" i="2"/>
  <c r="AI92" i="2"/>
  <c r="AI64" i="2"/>
  <c r="AI56" i="2"/>
  <c r="AI45" i="2"/>
  <c r="AI41" i="2"/>
  <c r="AI30" i="2"/>
  <c r="AI95" i="2"/>
  <c r="AI86" i="2"/>
  <c r="AI60" i="2"/>
  <c r="AI22" i="2"/>
  <c r="AI98" i="2"/>
  <c r="AI72" i="2"/>
  <c r="AI61" i="2"/>
  <c r="AI38" i="2"/>
  <c r="AI68" i="2"/>
  <c r="AI53" i="2"/>
  <c r="AI46" i="2"/>
  <c r="AI43" i="2"/>
  <c r="AI57" i="2"/>
  <c r="AI39" i="2"/>
  <c r="AI35" i="2"/>
  <c r="AI20" i="2"/>
  <c r="AI18" i="2"/>
  <c r="AI40" i="2"/>
  <c r="AI23" i="2"/>
  <c r="AI32" i="2"/>
  <c r="AI96" i="2"/>
  <c r="AI84" i="2"/>
  <c r="AI73" i="2"/>
  <c r="AI31" i="2"/>
  <c r="AI16" i="2"/>
  <c r="AI62" i="2"/>
  <c r="AI50" i="2"/>
  <c r="AI27" i="2"/>
  <c r="AI88" i="2"/>
  <c r="AI54" i="2"/>
  <c r="AI79" i="2"/>
  <c r="AI36" i="2"/>
  <c r="AI90" i="2"/>
  <c r="AI81" i="2"/>
  <c r="AI70" i="2"/>
  <c r="AI47" i="2"/>
  <c r="AI28" i="2"/>
  <c r="AI63" i="2"/>
  <c r="AI65" i="2"/>
  <c r="AI24" i="2"/>
  <c r="AI51" i="2"/>
  <c r="AL12" i="2"/>
  <c r="AL5" i="2"/>
  <c r="A6" i="3"/>
  <c r="AI12" i="2"/>
  <c r="AI5" i="2"/>
  <c r="AI11" i="2"/>
  <c r="AI13" i="2"/>
  <c r="AI7" i="2"/>
  <c r="AI14" i="2"/>
  <c r="AI15" i="2"/>
  <c r="AI6" i="2"/>
  <c r="AI8" i="2"/>
  <c r="AI9" i="2"/>
  <c r="AL13" i="2"/>
  <c r="AL14" i="2"/>
  <c r="AL15" i="2"/>
  <c r="AM9" i="2"/>
  <c r="AM11" i="2"/>
  <c r="AL8" i="2"/>
  <c r="AL9" i="2"/>
  <c r="AM13" i="2"/>
  <c r="AM6" i="2"/>
  <c r="AM7" i="2"/>
  <c r="AM10" i="2"/>
  <c r="AM12" i="2"/>
  <c r="AL10" i="2"/>
  <c r="AM14" i="2"/>
  <c r="AM8" i="2"/>
  <c r="AL6" i="2"/>
  <c r="AL7" i="2"/>
  <c r="AL11" i="2"/>
  <c r="AM15" i="2"/>
  <c r="AE8" i="2"/>
  <c r="AN5" i="2"/>
  <c r="AN7" i="2"/>
  <c r="AN12" i="2"/>
  <c r="AN13" i="2"/>
  <c r="AN8" i="2"/>
  <c r="AN10" i="2"/>
  <c r="AN14" i="2"/>
  <c r="AN6" i="2"/>
  <c r="AN9" i="2"/>
  <c r="AN11" i="2"/>
  <c r="AE9" i="2"/>
  <c r="AE11" i="2"/>
  <c r="AE13" i="2"/>
  <c r="AF12" i="2"/>
  <c r="AA13" i="2"/>
  <c r="AG6" i="2"/>
  <c r="AA8" i="2"/>
  <c r="AF11" i="2"/>
  <c r="AA12" i="2"/>
  <c r="AA14" i="2"/>
  <c r="AG7" i="2"/>
  <c r="AA9" i="2"/>
  <c r="AA10" i="2"/>
  <c r="AF13" i="2"/>
  <c r="AA15" i="2"/>
  <c r="AG8" i="2"/>
  <c r="AE10" i="2"/>
  <c r="AE12" i="2"/>
  <c r="AE14" i="2"/>
  <c r="AA11" i="2"/>
  <c r="AD8" i="2"/>
  <c r="AG9" i="2"/>
  <c r="AE7" i="2"/>
  <c r="AE6" i="2"/>
  <c r="AG10" i="2"/>
  <c r="AC15" i="2"/>
  <c r="AC12" i="2"/>
  <c r="AC13" i="2"/>
  <c r="AC14" i="2"/>
  <c r="AD5" i="2"/>
  <c r="AF14" i="2"/>
  <c r="AD6" i="2"/>
  <c r="AF15" i="2"/>
  <c r="AD7" i="2"/>
  <c r="AG5" i="2"/>
  <c r="AC8" i="2"/>
  <c r="AD13" i="2"/>
  <c r="AF7" i="2"/>
  <c r="AG12" i="2"/>
  <c r="AC5" i="2"/>
  <c r="AE15" i="2"/>
  <c r="AC9" i="2"/>
  <c r="AD14" i="2"/>
  <c r="AF8" i="2"/>
  <c r="AG13" i="2"/>
  <c r="AD9" i="2"/>
  <c r="AC6" i="2"/>
  <c r="AD11" i="2"/>
  <c r="AF5" i="2"/>
  <c r="AD12" i="2"/>
  <c r="AF6" i="2"/>
  <c r="AA5" i="2"/>
  <c r="AC10" i="2"/>
  <c r="AD15" i="2"/>
  <c r="AF9" i="2"/>
  <c r="AG14" i="2"/>
  <c r="AC7" i="2"/>
  <c r="AG11" i="2"/>
  <c r="AH52" i="2" l="1"/>
  <c r="AH95" i="2"/>
  <c r="AH65" i="2"/>
  <c r="AH80" i="2"/>
  <c r="AH84" i="2"/>
  <c r="AJ84" i="2" s="1"/>
  <c r="AH97" i="2"/>
  <c r="AJ97" i="2" s="1"/>
  <c r="AH67" i="2"/>
  <c r="AH79" i="2"/>
  <c r="AJ79" i="2" s="1"/>
  <c r="AH26" i="2"/>
  <c r="AH56" i="2"/>
  <c r="AJ56" i="2"/>
  <c r="AH77" i="2"/>
  <c r="AJ77" i="2" s="1"/>
  <c r="AH88" i="2"/>
  <c r="AJ88" i="2" s="1"/>
  <c r="AJ80" i="2"/>
  <c r="AJ26" i="2"/>
  <c r="AH72" i="2"/>
  <c r="AJ72" i="2" s="1"/>
  <c r="AH24" i="2"/>
  <c r="AJ24" i="2" s="1"/>
  <c r="AH34" i="2"/>
  <c r="AJ34" i="2" s="1"/>
  <c r="AH93" i="2"/>
  <c r="AJ93" i="2" s="1"/>
  <c r="AH50" i="2"/>
  <c r="AJ50" i="2" s="1"/>
  <c r="AH47" i="2"/>
  <c r="AJ47" i="2" s="1"/>
  <c r="AH78" i="2"/>
  <c r="AJ78" i="2" s="1"/>
  <c r="AH16" i="2"/>
  <c r="AJ16" i="2" s="1"/>
  <c r="AH23" i="2"/>
  <c r="AJ23" i="2" s="1"/>
  <c r="AH89" i="2"/>
  <c r="AJ89" i="2" s="1"/>
  <c r="AH49" i="2"/>
  <c r="AJ49" i="2" s="1"/>
  <c r="AH20" i="2"/>
  <c r="AJ20" i="2" s="1"/>
  <c r="AJ65" i="2"/>
  <c r="AH71" i="2"/>
  <c r="AJ71" i="2" s="1"/>
  <c r="AH61" i="2"/>
  <c r="AJ61" i="2" s="1"/>
  <c r="AH64" i="2"/>
  <c r="AJ64" i="2" s="1"/>
  <c r="AH69" i="2"/>
  <c r="AJ69" i="2" s="1"/>
  <c r="AH33" i="2"/>
  <c r="AJ33" i="2" s="1"/>
  <c r="AH54" i="2"/>
  <c r="AJ54" i="2" s="1"/>
  <c r="AH17" i="2"/>
  <c r="AJ17" i="2" s="1"/>
  <c r="AH81" i="2"/>
  <c r="AJ81" i="2" s="1"/>
  <c r="AH43" i="2"/>
  <c r="AJ43" i="2" s="1"/>
  <c r="AH32" i="2"/>
  <c r="AJ32" i="2" s="1"/>
  <c r="AH60" i="2"/>
  <c r="AJ60" i="2" s="1"/>
  <c r="AH30" i="2"/>
  <c r="AJ30" i="2" s="1"/>
  <c r="AH70" i="2"/>
  <c r="AJ70" i="2" s="1"/>
  <c r="AH57" i="2"/>
  <c r="AJ57" i="2" s="1"/>
  <c r="AH39" i="2"/>
  <c r="AJ39" i="2" s="1"/>
  <c r="AJ67" i="2"/>
  <c r="AJ52" i="2"/>
  <c r="AH19" i="2"/>
  <c r="AJ19" i="2" s="1"/>
  <c r="AH66" i="2"/>
  <c r="AJ66" i="2" s="1"/>
  <c r="AH76" i="2"/>
  <c r="AJ76" i="2" s="1"/>
  <c r="AH42" i="2"/>
  <c r="AJ42" i="2" s="1"/>
  <c r="AH59" i="2"/>
  <c r="AJ59" i="2" s="1"/>
  <c r="AH51" i="2"/>
  <c r="AJ51" i="2" s="1"/>
  <c r="AH45" i="2"/>
  <c r="AJ45" i="2" s="1"/>
  <c r="AH75" i="2"/>
  <c r="AJ75" i="2" s="1"/>
  <c r="AH35" i="2"/>
  <c r="AJ35" i="2" s="1"/>
  <c r="AH58" i="2"/>
  <c r="AJ58" i="2" s="1"/>
  <c r="AH92" i="2"/>
  <c r="AJ92" i="2" s="1"/>
  <c r="AH18" i="2"/>
  <c r="AJ18" i="2" s="1"/>
  <c r="AJ31" i="2"/>
  <c r="AH86" i="2"/>
  <c r="AJ86" i="2" s="1"/>
  <c r="AH22" i="2"/>
  <c r="AJ22" i="2" s="1"/>
  <c r="AH98" i="2"/>
  <c r="AJ98" i="2" s="1"/>
  <c r="AH41" i="2"/>
  <c r="AJ41" i="2" s="1"/>
  <c r="AH73" i="2"/>
  <c r="AJ73" i="2" s="1"/>
  <c r="AH74" i="2"/>
  <c r="AJ74" i="2" s="1"/>
  <c r="AH90" i="2"/>
  <c r="AJ90" i="2" s="1"/>
  <c r="AH87" i="2"/>
  <c r="AJ87" i="2" s="1"/>
  <c r="AH25" i="2"/>
  <c r="AJ25" i="2" s="1"/>
  <c r="AH96" i="2"/>
  <c r="AJ96" i="2" s="1"/>
  <c r="AH53" i="2"/>
  <c r="AJ53" i="2" s="1"/>
  <c r="AH40" i="2"/>
  <c r="AJ40" i="2" s="1"/>
  <c r="AH46" i="2"/>
  <c r="AJ46" i="2" s="1"/>
  <c r="AH85" i="2"/>
  <c r="AJ85" i="2" s="1"/>
  <c r="AH100" i="2"/>
  <c r="AJ100" i="2" s="1"/>
  <c r="AJ95" i="2"/>
  <c r="AH29" i="2"/>
  <c r="AJ29" i="2" s="1"/>
  <c r="AH38" i="2"/>
  <c r="AJ38" i="2" s="1"/>
  <c r="AH62" i="2"/>
  <c r="AJ62" i="2" s="1"/>
  <c r="AH83" i="2"/>
  <c r="AJ83" i="2" s="1"/>
  <c r="AH94" i="2"/>
  <c r="AJ94" i="2" s="1"/>
  <c r="AH48" i="2"/>
  <c r="AJ48" i="2" s="1"/>
  <c r="AH44" i="2"/>
  <c r="AJ44" i="2" s="1"/>
  <c r="AH82" i="2"/>
  <c r="AJ82" i="2" s="1"/>
  <c r="AH99" i="2"/>
  <c r="AJ99" i="2" s="1"/>
  <c r="AH68" i="2"/>
  <c r="AJ68" i="2" s="1"/>
  <c r="AH36" i="2"/>
  <c r="AJ36" i="2" s="1"/>
  <c r="AH63" i="2"/>
  <c r="AJ63" i="2" s="1"/>
  <c r="AJ37" i="2"/>
  <c r="AH55" i="2"/>
  <c r="AJ55" i="2" s="1"/>
  <c r="AH27" i="2"/>
  <c r="AJ27" i="2" s="1"/>
  <c r="AH21" i="2"/>
  <c r="AJ21" i="2" s="1"/>
  <c r="AH91" i="2"/>
  <c r="AJ91" i="2" s="1"/>
  <c r="D6" i="3"/>
  <c r="A7" i="3"/>
  <c r="AH8" i="2"/>
  <c r="AJ8" i="2" s="1"/>
  <c r="AH11" i="2"/>
  <c r="AJ11" i="2" s="1"/>
  <c r="AH14" i="2"/>
  <c r="AJ14" i="2" s="1"/>
  <c r="AH6" i="2"/>
  <c r="AJ6" i="2" s="1"/>
  <c r="AH7" i="2"/>
  <c r="AJ7" i="2" s="1"/>
  <c r="AH5" i="2"/>
  <c r="AJ5" i="2" s="1"/>
  <c r="AH13" i="2"/>
  <c r="AJ13" i="2" s="1"/>
  <c r="AH12" i="2"/>
  <c r="AJ12" i="2" s="1"/>
  <c r="AH9" i="2"/>
  <c r="AJ9" i="2" s="1"/>
  <c r="AH15" i="2"/>
  <c r="AJ15" i="2" s="1"/>
  <c r="AH10" i="2"/>
  <c r="AJ10" i="2" s="1"/>
  <c r="A8" i="3" l="1"/>
  <c r="D7" i="3"/>
  <c r="A9" i="3" l="1"/>
  <c r="D8" i="3"/>
  <c r="A10" i="3" l="1"/>
  <c r="D9" i="3"/>
  <c r="A11" i="3" l="1"/>
  <c r="D10" i="3"/>
  <c r="A12" i="3" l="1"/>
  <c r="D11" i="3"/>
  <c r="A13" i="3" l="1"/>
  <c r="D12" i="3"/>
  <c r="A14" i="3" l="1"/>
  <c r="D13" i="3"/>
  <c r="A15" i="3" l="1"/>
  <c r="D14" i="3"/>
  <c r="A16" i="3" l="1"/>
  <c r="D15" i="3"/>
  <c r="A17" i="3" l="1"/>
  <c r="D17" i="3" s="1"/>
  <c r="D16" i="3"/>
  <c r="D3" i="3" l="1"/>
  <c r="W3" i="2" s="1"/>
  <c r="X30" i="2" l="1"/>
  <c r="AP30" i="2" s="1"/>
  <c r="X85" i="2"/>
  <c r="AP85" i="2" s="1"/>
  <c r="X62" i="2"/>
  <c r="AP62" i="2" s="1"/>
  <c r="X84" i="2"/>
  <c r="AP84" i="2" s="1"/>
  <c r="X76" i="2"/>
  <c r="AP76" i="2" s="1"/>
  <c r="X43" i="2"/>
  <c r="AP43" i="2" s="1"/>
  <c r="X24" i="2"/>
  <c r="AP24" i="2" s="1"/>
  <c r="X91" i="2"/>
  <c r="AP91" i="2" s="1"/>
  <c r="X94" i="2"/>
  <c r="AP94" i="2" s="1"/>
  <c r="X67" i="2"/>
  <c r="AP67" i="2" s="1"/>
  <c r="X45" i="2"/>
  <c r="AP45" i="2" s="1"/>
  <c r="X75" i="2"/>
  <c r="AP75" i="2" s="1"/>
  <c r="X78" i="2"/>
  <c r="AP78" i="2" s="1"/>
  <c r="X59" i="2"/>
  <c r="AP59" i="2" s="1"/>
  <c r="X52" i="2"/>
  <c r="AP52" i="2" s="1"/>
  <c r="X27" i="2"/>
  <c r="AP27" i="2" s="1"/>
  <c r="X92" i="2"/>
  <c r="AP92" i="2" s="1"/>
  <c r="X60" i="2"/>
  <c r="AP60" i="2" s="1"/>
  <c r="X46" i="2"/>
  <c r="AP46" i="2" s="1"/>
  <c r="X17" i="2"/>
  <c r="AP17" i="2" s="1"/>
  <c r="X81" i="2"/>
  <c r="AP81" i="2" s="1"/>
  <c r="X57" i="2"/>
  <c r="AP57" i="2" s="1"/>
  <c r="X100" i="2"/>
  <c r="AP100" i="2" s="1"/>
  <c r="X96" i="2"/>
  <c r="AP96" i="2" s="1"/>
  <c r="X98" i="2"/>
  <c r="AP98" i="2" s="1"/>
  <c r="X71" i="2"/>
  <c r="AP71" i="2" s="1"/>
  <c r="X38" i="2"/>
  <c r="AP38" i="2" s="1"/>
  <c r="X65" i="2"/>
  <c r="AP65" i="2" s="1"/>
  <c r="X49" i="2"/>
  <c r="AP49" i="2" s="1"/>
  <c r="X36" i="2"/>
  <c r="AP36" i="2" s="1"/>
  <c r="X35" i="2"/>
  <c r="AP35" i="2" s="1"/>
  <c r="X32" i="2"/>
  <c r="AP32" i="2" s="1"/>
  <c r="X21" i="2"/>
  <c r="AP21" i="2" s="1"/>
  <c r="X26" i="2"/>
  <c r="AP26" i="2" s="1"/>
  <c r="X42" i="2"/>
  <c r="AP42" i="2" s="1"/>
  <c r="X87" i="2"/>
  <c r="AP87" i="2" s="1"/>
  <c r="X56" i="2"/>
  <c r="AP56" i="2" s="1"/>
  <c r="X80" i="2"/>
  <c r="AP80" i="2" s="1"/>
  <c r="X99" i="2"/>
  <c r="AP99" i="2" s="1"/>
  <c r="X63" i="2"/>
  <c r="AP63" i="2" s="1"/>
  <c r="X77" i="2"/>
  <c r="AP77" i="2" s="1"/>
  <c r="X79" i="2"/>
  <c r="AP79" i="2" s="1"/>
  <c r="X31" i="2"/>
  <c r="AP31" i="2" s="1"/>
  <c r="X40" i="2"/>
  <c r="AP40" i="2" s="1"/>
  <c r="X58" i="2"/>
  <c r="AP58" i="2" s="1"/>
  <c r="X48" i="2"/>
  <c r="AP48" i="2" s="1"/>
  <c r="X86" i="2"/>
  <c r="AP86" i="2" s="1"/>
  <c r="X66" i="2"/>
  <c r="AP66" i="2" s="1"/>
  <c r="X55" i="2"/>
  <c r="AP55" i="2" s="1"/>
  <c r="X20" i="2"/>
  <c r="AP20" i="2" s="1"/>
  <c r="X33" i="2"/>
  <c r="AP33" i="2" s="1"/>
  <c r="X74" i="2"/>
  <c r="AP74" i="2" s="1"/>
  <c r="X72" i="2"/>
  <c r="AP72" i="2" s="1"/>
  <c r="X83" i="2"/>
  <c r="AP83" i="2" s="1"/>
  <c r="X37" i="2"/>
  <c r="AP37" i="2" s="1"/>
  <c r="X19" i="2"/>
  <c r="AP19" i="2" s="1"/>
  <c r="X54" i="2"/>
  <c r="AP54" i="2" s="1"/>
  <c r="X47" i="2"/>
  <c r="AP47" i="2" s="1"/>
  <c r="X95" i="2"/>
  <c r="AP95" i="2" s="1"/>
  <c r="X41" i="2"/>
  <c r="AP41" i="2" s="1"/>
  <c r="X23" i="2"/>
  <c r="AP23" i="2" s="1"/>
  <c r="X69" i="2"/>
  <c r="AP69" i="2" s="1"/>
  <c r="X51" i="2"/>
  <c r="AP51" i="2" s="1"/>
  <c r="X22" i="2"/>
  <c r="AP22" i="2" s="1"/>
  <c r="X90" i="2"/>
  <c r="AP90" i="2" s="1"/>
  <c r="X53" i="2"/>
  <c r="AP53" i="2" s="1"/>
  <c r="X34" i="2"/>
  <c r="AP34" i="2" s="1"/>
  <c r="X70" i="2"/>
  <c r="AP70" i="2" s="1"/>
  <c r="X88" i="2"/>
  <c r="AP88" i="2" s="1"/>
  <c r="X50" i="2"/>
  <c r="AP50" i="2" s="1"/>
  <c r="X68" i="2"/>
  <c r="AP68" i="2" s="1"/>
  <c r="X16" i="2"/>
  <c r="AP16" i="2" s="1"/>
  <c r="X82" i="2"/>
  <c r="AP82" i="2" s="1"/>
  <c r="X73" i="2"/>
  <c r="AP73" i="2" s="1"/>
  <c r="X44" i="2"/>
  <c r="AP44" i="2" s="1"/>
  <c r="X28" i="2"/>
  <c r="AP28" i="2" s="1"/>
  <c r="X89" i="2"/>
  <c r="AP89" i="2" s="1"/>
  <c r="X64" i="2"/>
  <c r="AP64" i="2" s="1"/>
  <c r="X39" i="2"/>
  <c r="AP39" i="2" s="1"/>
  <c r="X93" i="2"/>
  <c r="AP93" i="2" s="1"/>
  <c r="X61" i="2"/>
  <c r="AP61" i="2" s="1"/>
  <c r="X25" i="2"/>
  <c r="AP25" i="2" s="1"/>
  <c r="X29" i="2"/>
  <c r="AP29" i="2" s="1"/>
  <c r="X97" i="2"/>
  <c r="AP97" i="2" s="1"/>
  <c r="X18" i="2"/>
  <c r="AP18" i="2" s="1"/>
  <c r="X10" i="2"/>
  <c r="AP10" i="2" s="1"/>
  <c r="X14" i="2"/>
  <c r="AP14" i="2" s="1"/>
  <c r="X15" i="2"/>
  <c r="AP15" i="2" s="1"/>
  <c r="X6" i="2"/>
  <c r="X7" i="2"/>
  <c r="AP7" i="2" s="1"/>
  <c r="X8" i="2"/>
  <c r="AP8" i="2" s="1"/>
  <c r="X9" i="2"/>
  <c r="AP9" i="2" s="1"/>
  <c r="X11" i="2"/>
  <c r="AP11" i="2" s="1"/>
  <c r="X12" i="2"/>
  <c r="AP12" i="2" s="1"/>
  <c r="X13" i="2"/>
  <c r="AP13" i="2" s="1"/>
  <c r="X5" i="2"/>
  <c r="AP5" i="2" s="1"/>
  <c r="AP6" i="2" l="1"/>
  <c r="AS6" i="2" s="1"/>
  <c r="AT22" i="2"/>
  <c r="AU22" i="2" s="1"/>
  <c r="AV22" i="2" s="1"/>
  <c r="AW22" i="2" s="1"/>
  <c r="AX22" i="2" s="1"/>
  <c r="AY22" i="2" s="1"/>
  <c r="AZ22" i="2" s="1"/>
  <c r="AS22" i="2"/>
  <c r="AT27" i="2"/>
  <c r="AU27" i="2" s="1"/>
  <c r="AV27" i="2" s="1"/>
  <c r="AW27" i="2" s="1"/>
  <c r="AX27" i="2" s="1"/>
  <c r="AY27" i="2" s="1"/>
  <c r="AZ27" i="2" s="1"/>
  <c r="AS27" i="2"/>
  <c r="AT51" i="2"/>
  <c r="AU51" i="2" s="1"/>
  <c r="AV51" i="2" s="1"/>
  <c r="AW51" i="2" s="1"/>
  <c r="AX51" i="2" s="1"/>
  <c r="AY51" i="2" s="1"/>
  <c r="BB51" i="2" s="1"/>
  <c r="AS51" i="2"/>
  <c r="AT52" i="2"/>
  <c r="AU52" i="2" s="1"/>
  <c r="AV52" i="2" s="1"/>
  <c r="AW52" i="2" s="1"/>
  <c r="AX52" i="2" s="1"/>
  <c r="AY52" i="2" s="1"/>
  <c r="AZ52" i="2" s="1"/>
  <c r="AS52" i="2"/>
  <c r="AT69" i="2"/>
  <c r="AU69" i="2" s="1"/>
  <c r="AV69" i="2" s="1"/>
  <c r="AW69" i="2" s="1"/>
  <c r="AX69" i="2" s="1"/>
  <c r="AY69" i="2" s="1"/>
  <c r="AZ69" i="2" s="1"/>
  <c r="AS69" i="2"/>
  <c r="AT36" i="2"/>
  <c r="AU36" i="2" s="1"/>
  <c r="AV36" i="2" s="1"/>
  <c r="AW36" i="2" s="1"/>
  <c r="AX36" i="2" s="1"/>
  <c r="AY36" i="2" s="1"/>
  <c r="AZ36" i="2" s="1"/>
  <c r="AS36" i="2"/>
  <c r="AT89" i="2"/>
  <c r="AU89" i="2" s="1"/>
  <c r="AV89" i="2" s="1"/>
  <c r="AW89" i="2" s="1"/>
  <c r="AX89" i="2" s="1"/>
  <c r="AY89" i="2" s="1"/>
  <c r="BA89" i="2" s="1"/>
  <c r="AS89" i="2"/>
  <c r="AT49" i="2"/>
  <c r="AU49" i="2" s="1"/>
  <c r="AV49" i="2" s="1"/>
  <c r="AW49" i="2" s="1"/>
  <c r="AX49" i="2" s="1"/>
  <c r="AY49" i="2" s="1"/>
  <c r="AZ49" i="2" s="1"/>
  <c r="AS49" i="2"/>
  <c r="AT9" i="2"/>
  <c r="AU9" i="2" s="1"/>
  <c r="AV9" i="2" s="1"/>
  <c r="AW9" i="2" s="1"/>
  <c r="AX9" i="2" s="1"/>
  <c r="AY9" i="2" s="1"/>
  <c r="BB9" i="2" s="1"/>
  <c r="AS9" i="2"/>
  <c r="AT65" i="2"/>
  <c r="AU65" i="2" s="1"/>
  <c r="AV65" i="2" s="1"/>
  <c r="AW65" i="2" s="1"/>
  <c r="AX65" i="2" s="1"/>
  <c r="AY65" i="2" s="1"/>
  <c r="BB65" i="2" s="1"/>
  <c r="AS65" i="2"/>
  <c r="AT8" i="2"/>
  <c r="AU8" i="2" s="1"/>
  <c r="AV8" i="2" s="1"/>
  <c r="AW8" i="2" s="1"/>
  <c r="AX8" i="2" s="1"/>
  <c r="AY8" i="2" s="1"/>
  <c r="BB8" i="2" s="1"/>
  <c r="AS8" i="2"/>
  <c r="AT31" i="2"/>
  <c r="AU31" i="2" s="1"/>
  <c r="AV31" i="2" s="1"/>
  <c r="AW31" i="2" s="1"/>
  <c r="AX31" i="2" s="1"/>
  <c r="AY31" i="2" s="1"/>
  <c r="BA31" i="2" s="1"/>
  <c r="AS31" i="2"/>
  <c r="AT45" i="2"/>
  <c r="AU45" i="2" s="1"/>
  <c r="AV45" i="2" s="1"/>
  <c r="AW45" i="2" s="1"/>
  <c r="AX45" i="2" s="1"/>
  <c r="AY45" i="2" s="1"/>
  <c r="AZ45" i="2" s="1"/>
  <c r="AS45" i="2"/>
  <c r="AT73" i="2"/>
  <c r="AU73" i="2" s="1"/>
  <c r="AV73" i="2" s="1"/>
  <c r="AW73" i="2" s="1"/>
  <c r="AX73" i="2" s="1"/>
  <c r="AY73" i="2" s="1"/>
  <c r="BA73" i="2" s="1"/>
  <c r="AS73" i="2"/>
  <c r="AT79" i="2"/>
  <c r="AU79" i="2" s="1"/>
  <c r="AV79" i="2" s="1"/>
  <c r="AW79" i="2" s="1"/>
  <c r="AX79" i="2" s="1"/>
  <c r="AY79" i="2" s="1"/>
  <c r="BB79" i="2" s="1"/>
  <c r="AS79" i="2"/>
  <c r="AT67" i="2"/>
  <c r="AU67" i="2" s="1"/>
  <c r="AV67" i="2" s="1"/>
  <c r="AW67" i="2" s="1"/>
  <c r="AX67" i="2" s="1"/>
  <c r="AY67" i="2" s="1"/>
  <c r="BA67" i="2" s="1"/>
  <c r="AS67" i="2"/>
  <c r="AT82" i="2"/>
  <c r="AU82" i="2" s="1"/>
  <c r="AV82" i="2" s="1"/>
  <c r="AW82" i="2" s="1"/>
  <c r="AX82" i="2" s="1"/>
  <c r="AY82" i="2" s="1"/>
  <c r="AZ82" i="2" s="1"/>
  <c r="AS82" i="2"/>
  <c r="AT94" i="2"/>
  <c r="AU94" i="2" s="1"/>
  <c r="AV94" i="2" s="1"/>
  <c r="AW94" i="2" s="1"/>
  <c r="AX94" i="2" s="1"/>
  <c r="AY94" i="2" s="1"/>
  <c r="AZ94" i="2" s="1"/>
  <c r="AS94" i="2"/>
  <c r="AT16" i="2"/>
  <c r="AU16" i="2" s="1"/>
  <c r="AV16" i="2" s="1"/>
  <c r="AW16" i="2" s="1"/>
  <c r="AX16" i="2" s="1"/>
  <c r="AY16" i="2" s="1"/>
  <c r="BA16" i="2" s="1"/>
  <c r="AS16" i="2"/>
  <c r="AT63" i="2"/>
  <c r="AU63" i="2" s="1"/>
  <c r="AV63" i="2" s="1"/>
  <c r="AW63" i="2" s="1"/>
  <c r="AX63" i="2" s="1"/>
  <c r="AY63" i="2" s="1"/>
  <c r="BB63" i="2" s="1"/>
  <c r="AS63" i="2"/>
  <c r="AT14" i="2"/>
  <c r="AU14" i="2" s="1"/>
  <c r="AV14" i="2" s="1"/>
  <c r="AW14" i="2" s="1"/>
  <c r="AX14" i="2" s="1"/>
  <c r="AY14" i="2" s="1"/>
  <c r="BB14" i="2" s="1"/>
  <c r="AS14" i="2"/>
  <c r="AT99" i="2"/>
  <c r="AU99" i="2" s="1"/>
  <c r="AV99" i="2" s="1"/>
  <c r="AW99" i="2" s="1"/>
  <c r="AX99" i="2" s="1"/>
  <c r="AY99" i="2" s="1"/>
  <c r="BA99" i="2" s="1"/>
  <c r="AS99" i="2"/>
  <c r="AT24" i="2"/>
  <c r="AU24" i="2" s="1"/>
  <c r="AV24" i="2" s="1"/>
  <c r="AW24" i="2" s="1"/>
  <c r="AX24" i="2" s="1"/>
  <c r="AY24" i="2" s="1"/>
  <c r="AZ24" i="2" s="1"/>
  <c r="AS24" i="2"/>
  <c r="AT83" i="2"/>
  <c r="AU83" i="2" s="1"/>
  <c r="AV83" i="2" s="1"/>
  <c r="AW83" i="2" s="1"/>
  <c r="AX83" i="2" s="1"/>
  <c r="AY83" i="2" s="1"/>
  <c r="BB83" i="2" s="1"/>
  <c r="AS83" i="2"/>
  <c r="AT72" i="2"/>
  <c r="AU72" i="2" s="1"/>
  <c r="AV72" i="2" s="1"/>
  <c r="AW72" i="2" s="1"/>
  <c r="AX72" i="2" s="1"/>
  <c r="AY72" i="2" s="1"/>
  <c r="AZ72" i="2" s="1"/>
  <c r="AS72" i="2"/>
  <c r="AT56" i="2"/>
  <c r="AU56" i="2" s="1"/>
  <c r="AV56" i="2" s="1"/>
  <c r="AW56" i="2" s="1"/>
  <c r="AX56" i="2" s="1"/>
  <c r="AY56" i="2" s="1"/>
  <c r="BB56" i="2" s="1"/>
  <c r="AS56" i="2"/>
  <c r="AT81" i="2"/>
  <c r="AU81" i="2" s="1"/>
  <c r="AV81" i="2" s="1"/>
  <c r="AW81" i="2" s="1"/>
  <c r="AX81" i="2" s="1"/>
  <c r="AY81" i="2" s="1"/>
  <c r="BB81" i="2" s="1"/>
  <c r="AS81" i="2"/>
  <c r="AT76" i="2"/>
  <c r="AU76" i="2" s="1"/>
  <c r="AV76" i="2" s="1"/>
  <c r="AW76" i="2" s="1"/>
  <c r="AX76" i="2" s="1"/>
  <c r="AY76" i="2" s="1"/>
  <c r="AZ76" i="2" s="1"/>
  <c r="AS76" i="2"/>
  <c r="AT93" i="2"/>
  <c r="AU93" i="2" s="1"/>
  <c r="AV93" i="2" s="1"/>
  <c r="AW93" i="2" s="1"/>
  <c r="AX93" i="2" s="1"/>
  <c r="AY93" i="2" s="1"/>
  <c r="BB93" i="2" s="1"/>
  <c r="AS93" i="2"/>
  <c r="AT32" i="2"/>
  <c r="AU32" i="2" s="1"/>
  <c r="AV32" i="2" s="1"/>
  <c r="AW32" i="2" s="1"/>
  <c r="AX32" i="2" s="1"/>
  <c r="AY32" i="2" s="1"/>
  <c r="BB32" i="2" s="1"/>
  <c r="AS32" i="2"/>
  <c r="AT13" i="2"/>
  <c r="AU13" i="2" s="1"/>
  <c r="AV13" i="2" s="1"/>
  <c r="AW13" i="2" s="1"/>
  <c r="AX13" i="2" s="1"/>
  <c r="AY13" i="2" s="1"/>
  <c r="BB13" i="2" s="1"/>
  <c r="AS13" i="2"/>
  <c r="AT86" i="2"/>
  <c r="AU86" i="2" s="1"/>
  <c r="AV86" i="2" s="1"/>
  <c r="AW86" i="2" s="1"/>
  <c r="AX86" i="2" s="1"/>
  <c r="AY86" i="2" s="1"/>
  <c r="BB86" i="2" s="1"/>
  <c r="AS86" i="2"/>
  <c r="AT12" i="2"/>
  <c r="AU12" i="2" s="1"/>
  <c r="AV12" i="2" s="1"/>
  <c r="AW12" i="2" s="1"/>
  <c r="AX12" i="2" s="1"/>
  <c r="AY12" i="2" s="1"/>
  <c r="BB12" i="2" s="1"/>
  <c r="AS12" i="2"/>
  <c r="AT48" i="2"/>
  <c r="AU48" i="2" s="1"/>
  <c r="AV48" i="2" s="1"/>
  <c r="AW48" i="2" s="1"/>
  <c r="AX48" i="2" s="1"/>
  <c r="AY48" i="2" s="1"/>
  <c r="AZ48" i="2" s="1"/>
  <c r="AS48" i="2"/>
  <c r="AT11" i="2"/>
  <c r="AU11" i="2" s="1"/>
  <c r="AV11" i="2" s="1"/>
  <c r="AW11" i="2" s="1"/>
  <c r="AX11" i="2" s="1"/>
  <c r="AY11" i="2" s="1"/>
  <c r="BB11" i="2" s="1"/>
  <c r="AS11" i="2"/>
  <c r="AT58" i="2"/>
  <c r="AU58" i="2" s="1"/>
  <c r="AV58" i="2" s="1"/>
  <c r="AW58" i="2" s="1"/>
  <c r="AX58" i="2" s="1"/>
  <c r="AY58" i="2" s="1"/>
  <c r="AZ58" i="2" s="1"/>
  <c r="AS58" i="2"/>
  <c r="AT28" i="2"/>
  <c r="AU28" i="2" s="1"/>
  <c r="AV28" i="2" s="1"/>
  <c r="AW28" i="2" s="1"/>
  <c r="AX28" i="2" s="1"/>
  <c r="AY28" i="2" s="1"/>
  <c r="BA28" i="2" s="1"/>
  <c r="AS28" i="2"/>
  <c r="AT40" i="2"/>
  <c r="AU40" i="2" s="1"/>
  <c r="AV40" i="2" s="1"/>
  <c r="AW40" i="2" s="1"/>
  <c r="AX40" i="2" s="1"/>
  <c r="AY40" i="2" s="1"/>
  <c r="BB40" i="2" s="1"/>
  <c r="AS40" i="2"/>
  <c r="AT44" i="2"/>
  <c r="AU44" i="2" s="1"/>
  <c r="AV44" i="2" s="1"/>
  <c r="AW44" i="2" s="1"/>
  <c r="AX44" i="2" s="1"/>
  <c r="AY44" i="2" s="1"/>
  <c r="AZ44" i="2" s="1"/>
  <c r="AS44" i="2"/>
  <c r="AT38" i="2"/>
  <c r="AU38" i="2" s="1"/>
  <c r="AV38" i="2" s="1"/>
  <c r="AW38" i="2" s="1"/>
  <c r="AX38" i="2" s="1"/>
  <c r="AY38" i="2" s="1"/>
  <c r="BA38" i="2" s="1"/>
  <c r="AS38" i="2"/>
  <c r="AT7" i="2"/>
  <c r="AU7" i="2" s="1"/>
  <c r="AV7" i="2" s="1"/>
  <c r="AW7" i="2" s="1"/>
  <c r="AX7" i="2" s="1"/>
  <c r="AY7" i="2" s="1"/>
  <c r="BB7" i="2" s="1"/>
  <c r="AS7" i="2"/>
  <c r="AT47" i="2"/>
  <c r="AU47" i="2" s="1"/>
  <c r="AV47" i="2" s="1"/>
  <c r="AW47" i="2" s="1"/>
  <c r="AX47" i="2" s="1"/>
  <c r="AY47" i="2" s="1"/>
  <c r="BA47" i="2" s="1"/>
  <c r="AS47" i="2"/>
  <c r="AT71" i="2"/>
  <c r="AU71" i="2" s="1"/>
  <c r="AV71" i="2" s="1"/>
  <c r="AW71" i="2" s="1"/>
  <c r="AX71" i="2" s="1"/>
  <c r="AY71" i="2" s="1"/>
  <c r="AZ71" i="2" s="1"/>
  <c r="AS71" i="2"/>
  <c r="AT54" i="2"/>
  <c r="AU54" i="2" s="1"/>
  <c r="AV54" i="2" s="1"/>
  <c r="AW54" i="2" s="1"/>
  <c r="AX54" i="2" s="1"/>
  <c r="AY54" i="2" s="1"/>
  <c r="AZ54" i="2" s="1"/>
  <c r="AS54" i="2"/>
  <c r="AT98" i="2"/>
  <c r="AU98" i="2" s="1"/>
  <c r="AV98" i="2" s="1"/>
  <c r="AW98" i="2" s="1"/>
  <c r="AX98" i="2" s="1"/>
  <c r="AY98" i="2" s="1"/>
  <c r="AZ98" i="2" s="1"/>
  <c r="AS98" i="2"/>
  <c r="AT19" i="2"/>
  <c r="AU19" i="2" s="1"/>
  <c r="AV19" i="2" s="1"/>
  <c r="AW19" i="2" s="1"/>
  <c r="AX19" i="2" s="1"/>
  <c r="AY19" i="2" s="1"/>
  <c r="AZ19" i="2" s="1"/>
  <c r="AS19" i="2"/>
  <c r="AT91" i="2"/>
  <c r="AU91" i="2" s="1"/>
  <c r="AV91" i="2" s="1"/>
  <c r="AW91" i="2" s="1"/>
  <c r="AX91" i="2" s="1"/>
  <c r="AY91" i="2" s="1"/>
  <c r="BB91" i="2" s="1"/>
  <c r="AS91" i="2"/>
  <c r="AT37" i="2"/>
  <c r="AU37" i="2" s="1"/>
  <c r="AV37" i="2" s="1"/>
  <c r="AW37" i="2" s="1"/>
  <c r="AX37" i="2" s="1"/>
  <c r="AY37" i="2" s="1"/>
  <c r="BB37" i="2" s="1"/>
  <c r="AS37" i="2"/>
  <c r="AT10" i="2"/>
  <c r="AU10" i="2" s="1"/>
  <c r="AV10" i="2" s="1"/>
  <c r="AW10" i="2" s="1"/>
  <c r="AX10" i="2" s="1"/>
  <c r="AY10" i="2" s="1"/>
  <c r="BB10" i="2" s="1"/>
  <c r="AS10" i="2"/>
  <c r="AT80" i="2"/>
  <c r="AU80" i="2" s="1"/>
  <c r="AV80" i="2" s="1"/>
  <c r="AW80" i="2" s="1"/>
  <c r="AX80" i="2" s="1"/>
  <c r="AY80" i="2" s="1"/>
  <c r="AZ80" i="2" s="1"/>
  <c r="AS80" i="2"/>
  <c r="AT43" i="2"/>
  <c r="AU43" i="2" s="1"/>
  <c r="AV43" i="2" s="1"/>
  <c r="AW43" i="2" s="1"/>
  <c r="AX43" i="2" s="1"/>
  <c r="AY43" i="2" s="1"/>
  <c r="BA43" i="2" s="1"/>
  <c r="AS43" i="2"/>
  <c r="AT88" i="2"/>
  <c r="AU88" i="2" s="1"/>
  <c r="AV88" i="2" s="1"/>
  <c r="AW88" i="2" s="1"/>
  <c r="AX88" i="2" s="1"/>
  <c r="AY88" i="2" s="1"/>
  <c r="AZ88" i="2" s="1"/>
  <c r="AS88" i="2"/>
  <c r="AT97" i="2"/>
  <c r="AU97" i="2" s="1"/>
  <c r="AV97" i="2" s="1"/>
  <c r="AW97" i="2" s="1"/>
  <c r="AX97" i="2" s="1"/>
  <c r="AY97" i="2" s="1"/>
  <c r="AZ97" i="2" s="1"/>
  <c r="AS97" i="2"/>
  <c r="AT74" i="2"/>
  <c r="AU74" i="2" s="1"/>
  <c r="AV74" i="2" s="1"/>
  <c r="AW74" i="2" s="1"/>
  <c r="AX74" i="2" s="1"/>
  <c r="AY74" i="2" s="1"/>
  <c r="BB74" i="2" s="1"/>
  <c r="AS74" i="2"/>
  <c r="AT84" i="2"/>
  <c r="AU84" i="2" s="1"/>
  <c r="AV84" i="2" s="1"/>
  <c r="AW84" i="2" s="1"/>
  <c r="AX84" i="2" s="1"/>
  <c r="AY84" i="2" s="1"/>
  <c r="BB84" i="2" s="1"/>
  <c r="AS84" i="2"/>
  <c r="AT29" i="2"/>
  <c r="AU29" i="2" s="1"/>
  <c r="AV29" i="2" s="1"/>
  <c r="AW29" i="2" s="1"/>
  <c r="AX29" i="2" s="1"/>
  <c r="AY29" i="2" s="1"/>
  <c r="BA29" i="2" s="1"/>
  <c r="AS29" i="2"/>
  <c r="AT33" i="2"/>
  <c r="AU33" i="2" s="1"/>
  <c r="AV33" i="2" s="1"/>
  <c r="AW33" i="2" s="1"/>
  <c r="AX33" i="2" s="1"/>
  <c r="AY33" i="2" s="1"/>
  <c r="AZ33" i="2" s="1"/>
  <c r="AS33" i="2"/>
  <c r="AT46" i="2"/>
  <c r="AU46" i="2" s="1"/>
  <c r="AV46" i="2" s="1"/>
  <c r="AW46" i="2" s="1"/>
  <c r="AX46" i="2" s="1"/>
  <c r="AY46" i="2" s="1"/>
  <c r="AZ46" i="2" s="1"/>
  <c r="AS46" i="2"/>
  <c r="AT25" i="2"/>
  <c r="AU25" i="2" s="1"/>
  <c r="AV25" i="2" s="1"/>
  <c r="AW25" i="2" s="1"/>
  <c r="AX25" i="2" s="1"/>
  <c r="AY25" i="2" s="1"/>
  <c r="AZ25" i="2" s="1"/>
  <c r="AS25" i="2"/>
  <c r="AT53" i="2"/>
  <c r="AU53" i="2" s="1"/>
  <c r="AV53" i="2" s="1"/>
  <c r="AW53" i="2" s="1"/>
  <c r="AX53" i="2" s="1"/>
  <c r="AY53" i="2" s="1"/>
  <c r="BA53" i="2" s="1"/>
  <c r="AS53" i="2"/>
  <c r="AT20" i="2"/>
  <c r="AU20" i="2" s="1"/>
  <c r="AV20" i="2" s="1"/>
  <c r="AW20" i="2" s="1"/>
  <c r="AX20" i="2" s="1"/>
  <c r="AY20" i="2" s="1"/>
  <c r="BA20" i="2" s="1"/>
  <c r="AS20" i="2"/>
  <c r="AT26" i="2"/>
  <c r="AU26" i="2" s="1"/>
  <c r="AV26" i="2" s="1"/>
  <c r="AW26" i="2" s="1"/>
  <c r="AX26" i="2" s="1"/>
  <c r="AY26" i="2" s="1"/>
  <c r="BB26" i="2" s="1"/>
  <c r="AS26" i="2"/>
  <c r="AT60" i="2"/>
  <c r="AU60" i="2" s="1"/>
  <c r="AV60" i="2" s="1"/>
  <c r="AW60" i="2" s="1"/>
  <c r="AX60" i="2" s="1"/>
  <c r="AY60" i="2" s="1"/>
  <c r="BA60" i="2" s="1"/>
  <c r="AS60" i="2"/>
  <c r="AT85" i="2"/>
  <c r="AU85" i="2" s="1"/>
  <c r="AV85" i="2" s="1"/>
  <c r="AW85" i="2" s="1"/>
  <c r="AX85" i="2" s="1"/>
  <c r="AY85" i="2" s="1"/>
  <c r="BB85" i="2" s="1"/>
  <c r="AS85" i="2"/>
  <c r="AT66" i="2"/>
  <c r="AU66" i="2" s="1"/>
  <c r="AV66" i="2" s="1"/>
  <c r="AW66" i="2" s="1"/>
  <c r="AX66" i="2" s="1"/>
  <c r="AY66" i="2" s="1"/>
  <c r="BB66" i="2" s="1"/>
  <c r="AS66" i="2"/>
  <c r="AT39" i="2"/>
  <c r="AU39" i="2" s="1"/>
  <c r="AV39" i="2" s="1"/>
  <c r="AW39" i="2" s="1"/>
  <c r="AX39" i="2" s="1"/>
  <c r="AY39" i="2" s="1"/>
  <c r="BB39" i="2" s="1"/>
  <c r="AS39" i="2"/>
  <c r="AT35" i="2"/>
  <c r="AU35" i="2" s="1"/>
  <c r="AV35" i="2" s="1"/>
  <c r="AW35" i="2" s="1"/>
  <c r="AX35" i="2" s="1"/>
  <c r="AY35" i="2" s="1"/>
  <c r="BA35" i="2" s="1"/>
  <c r="AS35" i="2"/>
  <c r="AT64" i="2"/>
  <c r="AU64" i="2" s="1"/>
  <c r="AV64" i="2" s="1"/>
  <c r="AW64" i="2" s="1"/>
  <c r="AX64" i="2" s="1"/>
  <c r="AY64" i="2" s="1"/>
  <c r="BA64" i="2" s="1"/>
  <c r="AS64" i="2"/>
  <c r="AT59" i="2"/>
  <c r="AU59" i="2" s="1"/>
  <c r="AV59" i="2" s="1"/>
  <c r="AW59" i="2" s="1"/>
  <c r="AX59" i="2" s="1"/>
  <c r="AY59" i="2" s="1"/>
  <c r="AZ59" i="2" s="1"/>
  <c r="AS59" i="2"/>
  <c r="AT23" i="2"/>
  <c r="AU23" i="2" s="1"/>
  <c r="AV23" i="2" s="1"/>
  <c r="AW23" i="2" s="1"/>
  <c r="AX23" i="2" s="1"/>
  <c r="AY23" i="2" s="1"/>
  <c r="BB23" i="2" s="1"/>
  <c r="AS23" i="2"/>
  <c r="AT78" i="2"/>
  <c r="AU78" i="2" s="1"/>
  <c r="AV78" i="2" s="1"/>
  <c r="AW78" i="2" s="1"/>
  <c r="AX78" i="2" s="1"/>
  <c r="AY78" i="2" s="1"/>
  <c r="BA78" i="2" s="1"/>
  <c r="AS78" i="2"/>
  <c r="AT41" i="2"/>
  <c r="AU41" i="2" s="1"/>
  <c r="AV41" i="2" s="1"/>
  <c r="AW41" i="2" s="1"/>
  <c r="AX41" i="2" s="1"/>
  <c r="AY41" i="2" s="1"/>
  <c r="BA41" i="2" s="1"/>
  <c r="AS41" i="2"/>
  <c r="AT75" i="2"/>
  <c r="AU75" i="2" s="1"/>
  <c r="AV75" i="2" s="1"/>
  <c r="AW75" i="2" s="1"/>
  <c r="AX75" i="2" s="1"/>
  <c r="AY75" i="2" s="1"/>
  <c r="BB75" i="2" s="1"/>
  <c r="AS75" i="2"/>
  <c r="AT95" i="2"/>
  <c r="AU95" i="2" s="1"/>
  <c r="AV95" i="2" s="1"/>
  <c r="AW95" i="2" s="1"/>
  <c r="AX95" i="2" s="1"/>
  <c r="AY95" i="2" s="1"/>
  <c r="AZ95" i="2" s="1"/>
  <c r="AS95" i="2"/>
  <c r="AT77" i="2"/>
  <c r="AU77" i="2" s="1"/>
  <c r="AV77" i="2" s="1"/>
  <c r="AW77" i="2" s="1"/>
  <c r="AX77" i="2" s="1"/>
  <c r="AY77" i="2" s="1"/>
  <c r="BB77" i="2" s="1"/>
  <c r="AS77" i="2"/>
  <c r="AT15" i="2"/>
  <c r="AU15" i="2" s="1"/>
  <c r="AV15" i="2" s="1"/>
  <c r="AW15" i="2" s="1"/>
  <c r="AX15" i="2" s="1"/>
  <c r="AY15" i="2" s="1"/>
  <c r="BB15" i="2" s="1"/>
  <c r="AS15" i="2"/>
  <c r="AT96" i="2"/>
  <c r="AU96" i="2" s="1"/>
  <c r="AV96" i="2" s="1"/>
  <c r="AW96" i="2" s="1"/>
  <c r="AX96" i="2" s="1"/>
  <c r="AY96" i="2" s="1"/>
  <c r="BB96" i="2" s="1"/>
  <c r="AS96" i="2"/>
  <c r="AT68" i="2"/>
  <c r="AU68" i="2" s="1"/>
  <c r="AV68" i="2" s="1"/>
  <c r="AW68" i="2" s="1"/>
  <c r="AX68" i="2" s="1"/>
  <c r="AY68" i="2" s="1"/>
  <c r="BB68" i="2" s="1"/>
  <c r="AS68" i="2"/>
  <c r="AT100" i="2"/>
  <c r="AU100" i="2" s="1"/>
  <c r="AV100" i="2" s="1"/>
  <c r="AW100" i="2" s="1"/>
  <c r="AX100" i="2" s="1"/>
  <c r="AY100" i="2" s="1"/>
  <c r="BB100" i="2" s="1"/>
  <c r="AS100" i="2"/>
  <c r="AT50" i="2"/>
  <c r="AU50" i="2" s="1"/>
  <c r="AV50" i="2" s="1"/>
  <c r="AW50" i="2" s="1"/>
  <c r="AX50" i="2" s="1"/>
  <c r="AY50" i="2" s="1"/>
  <c r="BA50" i="2" s="1"/>
  <c r="AS50" i="2"/>
  <c r="AT57" i="2"/>
  <c r="AU57" i="2" s="1"/>
  <c r="AV57" i="2" s="1"/>
  <c r="AW57" i="2" s="1"/>
  <c r="AX57" i="2" s="1"/>
  <c r="AY57" i="2" s="1"/>
  <c r="BB57" i="2" s="1"/>
  <c r="AS57" i="2"/>
  <c r="AT18" i="2"/>
  <c r="AU18" i="2" s="1"/>
  <c r="AV18" i="2" s="1"/>
  <c r="AW18" i="2" s="1"/>
  <c r="AX18" i="2" s="1"/>
  <c r="AY18" i="2" s="1"/>
  <c r="BA18" i="2" s="1"/>
  <c r="AS18" i="2"/>
  <c r="AT70" i="2"/>
  <c r="AU70" i="2" s="1"/>
  <c r="AV70" i="2" s="1"/>
  <c r="AW70" i="2" s="1"/>
  <c r="AX70" i="2" s="1"/>
  <c r="AY70" i="2" s="1"/>
  <c r="AZ70" i="2" s="1"/>
  <c r="AS70" i="2"/>
  <c r="AT87" i="2"/>
  <c r="AU87" i="2" s="1"/>
  <c r="AV87" i="2" s="1"/>
  <c r="AW87" i="2" s="1"/>
  <c r="AX87" i="2" s="1"/>
  <c r="AY87" i="2" s="1"/>
  <c r="BA87" i="2" s="1"/>
  <c r="AS87" i="2"/>
  <c r="AT17" i="2"/>
  <c r="AU17" i="2" s="1"/>
  <c r="AV17" i="2" s="1"/>
  <c r="AW17" i="2" s="1"/>
  <c r="AX17" i="2" s="1"/>
  <c r="AY17" i="2" s="1"/>
  <c r="BB17" i="2" s="1"/>
  <c r="AS17" i="2"/>
  <c r="AT34" i="2"/>
  <c r="AU34" i="2" s="1"/>
  <c r="AV34" i="2" s="1"/>
  <c r="AW34" i="2" s="1"/>
  <c r="AX34" i="2" s="1"/>
  <c r="AY34" i="2" s="1"/>
  <c r="BA34" i="2" s="1"/>
  <c r="AS34" i="2"/>
  <c r="AT42" i="2"/>
  <c r="AU42" i="2" s="1"/>
  <c r="AV42" i="2" s="1"/>
  <c r="AW42" i="2" s="1"/>
  <c r="AX42" i="2" s="1"/>
  <c r="AY42" i="2" s="1"/>
  <c r="AZ42" i="2" s="1"/>
  <c r="AS42" i="2"/>
  <c r="AT62" i="2"/>
  <c r="AU62" i="2" s="1"/>
  <c r="AV62" i="2" s="1"/>
  <c r="AW62" i="2" s="1"/>
  <c r="AX62" i="2" s="1"/>
  <c r="AY62" i="2" s="1"/>
  <c r="BA62" i="2" s="1"/>
  <c r="AS62" i="2"/>
  <c r="AT61" i="2"/>
  <c r="AU61" i="2" s="1"/>
  <c r="AV61" i="2" s="1"/>
  <c r="AW61" i="2" s="1"/>
  <c r="AX61" i="2" s="1"/>
  <c r="AY61" i="2" s="1"/>
  <c r="BB61" i="2" s="1"/>
  <c r="AS61" i="2"/>
  <c r="AT90" i="2"/>
  <c r="AU90" i="2" s="1"/>
  <c r="AV90" i="2" s="1"/>
  <c r="AW90" i="2" s="1"/>
  <c r="AX90" i="2" s="1"/>
  <c r="AY90" i="2" s="1"/>
  <c r="AZ90" i="2" s="1"/>
  <c r="AS90" i="2"/>
  <c r="AT55" i="2"/>
  <c r="AU55" i="2" s="1"/>
  <c r="AV55" i="2" s="1"/>
  <c r="AW55" i="2" s="1"/>
  <c r="AX55" i="2" s="1"/>
  <c r="AY55" i="2" s="1"/>
  <c r="BB55" i="2" s="1"/>
  <c r="AS55" i="2"/>
  <c r="AT21" i="2"/>
  <c r="AU21" i="2" s="1"/>
  <c r="AV21" i="2" s="1"/>
  <c r="AW21" i="2" s="1"/>
  <c r="AX21" i="2" s="1"/>
  <c r="AY21" i="2" s="1"/>
  <c r="BB21" i="2" s="1"/>
  <c r="AS21" i="2"/>
  <c r="AT92" i="2"/>
  <c r="AU92" i="2" s="1"/>
  <c r="AV92" i="2" s="1"/>
  <c r="AW92" i="2" s="1"/>
  <c r="AX92" i="2" s="1"/>
  <c r="AY92" i="2" s="1"/>
  <c r="BA92" i="2" s="1"/>
  <c r="AS92" i="2"/>
  <c r="AT30" i="2"/>
  <c r="AU30" i="2" s="1"/>
  <c r="AV30" i="2" s="1"/>
  <c r="AW30" i="2" s="1"/>
  <c r="AX30" i="2" s="1"/>
  <c r="AY30" i="2" s="1"/>
  <c r="BA30" i="2" s="1"/>
  <c r="AS30" i="2"/>
  <c r="BB22" i="2"/>
  <c r="BA57" i="2"/>
  <c r="AT5" i="2"/>
  <c r="AQ5" i="2" s="1"/>
  <c r="AS5" i="2"/>
  <c r="BA22" i="2" l="1"/>
  <c r="BA33" i="2"/>
  <c r="AZ61" i="2"/>
  <c r="BA61" i="2"/>
  <c r="BA72" i="2"/>
  <c r="BB33" i="2"/>
  <c r="BB82" i="2"/>
  <c r="AZ66" i="2"/>
  <c r="AZ93" i="2"/>
  <c r="BA93" i="2"/>
  <c r="BB72" i="2"/>
  <c r="BA94" i="2"/>
  <c r="BB48" i="2"/>
  <c r="BA48" i="2"/>
  <c r="AZ65" i="2"/>
  <c r="BB80" i="2"/>
  <c r="BB94" i="2"/>
  <c r="BA82" i="2"/>
  <c r="BA56" i="2"/>
  <c r="AZ55" i="2"/>
  <c r="BA80" i="2"/>
  <c r="AZ75" i="2"/>
  <c r="BB18" i="2"/>
  <c r="AZ57" i="2"/>
  <c r="BA75" i="2"/>
  <c r="AZ47" i="2"/>
  <c r="BB47" i="2"/>
  <c r="BA66" i="2"/>
  <c r="BB90" i="2"/>
  <c r="BA65" i="2"/>
  <c r="BB27" i="2"/>
  <c r="BA27" i="2"/>
  <c r="BB87" i="2"/>
  <c r="BB70" i="2"/>
  <c r="AZ63" i="2"/>
  <c r="BB76" i="2"/>
  <c r="BB52" i="2"/>
  <c r="BA76" i="2"/>
  <c r="BA58" i="2"/>
  <c r="BA63" i="2"/>
  <c r="BB58" i="2"/>
  <c r="BA25" i="2"/>
  <c r="BB25" i="2"/>
  <c r="BA46" i="2"/>
  <c r="AZ31" i="2"/>
  <c r="BB31" i="2"/>
  <c r="BA52" i="2"/>
  <c r="BB43" i="2"/>
  <c r="BB16" i="2"/>
  <c r="AZ28" i="2"/>
  <c r="AZ16" i="2"/>
  <c r="AZ35" i="2"/>
  <c r="AZ81" i="2"/>
  <c r="BB54" i="2"/>
  <c r="BA51" i="2"/>
  <c r="BA81" i="2"/>
  <c r="BA54" i="2"/>
  <c r="AZ51" i="2"/>
  <c r="BA71" i="2"/>
  <c r="AT6" i="2"/>
  <c r="AU6" i="2" s="1"/>
  <c r="AV6" i="2" s="1"/>
  <c r="AW6" i="2" s="1"/>
  <c r="AX6" i="2" s="1"/>
  <c r="AY6" i="2" s="1"/>
  <c r="BB6" i="2" s="1"/>
  <c r="BA98" i="2"/>
  <c r="BA90" i="2"/>
  <c r="BB98" i="2"/>
  <c r="AZ43" i="2"/>
  <c r="BB35" i="2"/>
  <c r="AZ64" i="2"/>
  <c r="AZ18" i="2"/>
  <c r="AZ78" i="2"/>
  <c r="AZ96" i="2"/>
  <c r="BB44" i="2"/>
  <c r="AZ26" i="2"/>
  <c r="BA96" i="2"/>
  <c r="AZ53" i="2"/>
  <c r="AZ21" i="2"/>
  <c r="BA17" i="2"/>
  <c r="BB53" i="2"/>
  <c r="BA21" i="2"/>
  <c r="AZ87" i="2"/>
  <c r="BB41" i="2"/>
  <c r="BB64" i="2"/>
  <c r="AZ20" i="2"/>
  <c r="BB20" i="2"/>
  <c r="BB30" i="2"/>
  <c r="BA45" i="2"/>
  <c r="AZ41" i="2"/>
  <c r="AZ92" i="2"/>
  <c r="BA88" i="2"/>
  <c r="BB45" i="2"/>
  <c r="BA69" i="2"/>
  <c r="BB88" i="2"/>
  <c r="BB95" i="2"/>
  <c r="BB92" i="2"/>
  <c r="BA44" i="2"/>
  <c r="AZ79" i="2"/>
  <c r="BB73" i="2"/>
  <c r="BA55" i="2"/>
  <c r="BA40" i="2"/>
  <c r="BA70" i="2"/>
  <c r="BA19" i="2"/>
  <c r="AZ73" i="2"/>
  <c r="BB69" i="2"/>
  <c r="BB28" i="2"/>
  <c r="BB19" i="2"/>
  <c r="BA97" i="2"/>
  <c r="BA68" i="2"/>
  <c r="BB71" i="2"/>
  <c r="BB59" i="2"/>
  <c r="AZ32" i="2"/>
  <c r="AZ77" i="2"/>
  <c r="AZ67" i="2"/>
  <c r="BA79" i="2"/>
  <c r="BA36" i="2"/>
  <c r="BB99" i="2"/>
  <c r="AZ17" i="2"/>
  <c r="BA23" i="2"/>
  <c r="BA59" i="2"/>
  <c r="AZ68" i="2"/>
  <c r="BA32" i="2"/>
  <c r="BB97" i="2"/>
  <c r="BA77" i="2"/>
  <c r="BB62" i="2"/>
  <c r="AZ91" i="2"/>
  <c r="BB29" i="2"/>
  <c r="BB50" i="2"/>
  <c r="BA42" i="2"/>
  <c r="BA24" i="2"/>
  <c r="AZ86" i="2"/>
  <c r="AZ30" i="2"/>
  <c r="AZ40" i="2"/>
  <c r="BA85" i="2"/>
  <c r="BB42" i="2"/>
  <c r="AZ56" i="2"/>
  <c r="BB24" i="2"/>
  <c r="BA86" i="2"/>
  <c r="AZ62" i="2"/>
  <c r="AZ50" i="2"/>
  <c r="BB78" i="2"/>
  <c r="BA91" i="2"/>
  <c r="AZ85" i="2"/>
  <c r="BB38" i="2"/>
  <c r="AZ60" i="2"/>
  <c r="BB34" i="2"/>
  <c r="AZ100" i="2"/>
  <c r="BB89" i="2"/>
  <c r="AZ39" i="2"/>
  <c r="AZ29" i="2"/>
  <c r="AZ34" i="2"/>
  <c r="BA39" i="2"/>
  <c r="BA74" i="2"/>
  <c r="AZ74" i="2"/>
  <c r="AZ38" i="2"/>
  <c r="BB60" i="2"/>
  <c r="BA100" i="2"/>
  <c r="BA95" i="2"/>
  <c r="AZ89" i="2"/>
  <c r="AZ83" i="2"/>
  <c r="BA49" i="2"/>
  <c r="AZ84" i="2"/>
  <c r="BA83" i="2"/>
  <c r="BB49" i="2"/>
  <c r="BA84" i="2"/>
  <c r="AZ37" i="2"/>
  <c r="BA26" i="2"/>
  <c r="BA37" i="2"/>
  <c r="BB36" i="2"/>
  <c r="BB46" i="2"/>
  <c r="AZ99" i="2"/>
  <c r="AZ23" i="2"/>
  <c r="BB67" i="2"/>
  <c r="AU5" i="2"/>
  <c r="AV5" i="2" s="1"/>
  <c r="AW5" i="2" s="1"/>
  <c r="AX5" i="2" s="1"/>
  <c r="AY5" i="2" s="1"/>
  <c r="BB5" i="2" s="1"/>
  <c r="BA13" i="2"/>
  <c r="AZ13" i="2"/>
  <c r="BA14" i="2"/>
  <c r="AZ14" i="2"/>
  <c r="BA7" i="2"/>
  <c r="AZ7" i="2"/>
  <c r="BA8" i="2"/>
  <c r="AZ8" i="2"/>
  <c r="BA11" i="2"/>
  <c r="AZ11" i="2"/>
  <c r="BA12" i="2"/>
  <c r="AZ12" i="2"/>
  <c r="BA15" i="2"/>
  <c r="AZ15" i="2"/>
  <c r="BA10" i="2"/>
  <c r="AZ10" i="2"/>
  <c r="BA9" i="2"/>
  <c r="AZ9" i="2"/>
  <c r="AR5" i="2"/>
  <c r="AZ6" i="2" l="1"/>
  <c r="BA6" i="2"/>
  <c r="AQ6" i="2"/>
  <c r="R17" i="1"/>
  <c r="Q17" i="1" s="1"/>
  <c r="R18" i="1"/>
  <c r="Q18" i="1" s="1"/>
  <c r="AZ5" i="2"/>
  <c r="BA5" i="2"/>
  <c r="AQ7" i="2" l="1"/>
  <c r="AR6" i="2"/>
  <c r="J17" i="1"/>
  <c r="M17" i="1"/>
  <c r="I17" i="1"/>
  <c r="O17" i="1"/>
  <c r="H17" i="1"/>
  <c r="N17" i="1"/>
  <c r="L17" i="1"/>
  <c r="K17" i="1"/>
  <c r="P17" i="1"/>
  <c r="P18" i="1"/>
  <c r="H18" i="1"/>
  <c r="O18" i="1"/>
  <c r="N18" i="1"/>
  <c r="K18" i="1"/>
  <c r="I18" i="1"/>
  <c r="M18" i="1"/>
  <c r="L18" i="1"/>
  <c r="J18" i="1"/>
  <c r="AR7" i="2" l="1"/>
  <c r="AQ8" i="2"/>
  <c r="AQ9" i="2" l="1"/>
  <c r="AR9" i="2" s="1"/>
  <c r="AR8" i="2"/>
  <c r="R20" i="1"/>
  <c r="Q20" i="1" s="1"/>
  <c r="R19" i="1"/>
  <c r="Q19" i="1" s="1"/>
  <c r="L19" i="1" l="1"/>
  <c r="K19" i="1"/>
  <c r="J19" i="1"/>
  <c r="P19" i="1"/>
  <c r="I19" i="1"/>
  <c r="N19" i="1"/>
  <c r="H19" i="1"/>
  <c r="O19" i="1"/>
  <c r="M19" i="1"/>
  <c r="R21" i="1"/>
  <c r="Q21" i="1" s="1"/>
  <c r="R22" i="1"/>
  <c r="Q22" i="1" s="1"/>
  <c r="P20" i="1"/>
  <c r="O20" i="1"/>
  <c r="I20" i="1"/>
  <c r="L20" i="1"/>
  <c r="N20" i="1"/>
  <c r="J20" i="1"/>
  <c r="H20" i="1"/>
  <c r="M20" i="1"/>
  <c r="K20" i="1"/>
  <c r="AQ10" i="2"/>
  <c r="AR10" i="2" s="1"/>
  <c r="O21" i="1" l="1"/>
  <c r="H21" i="1"/>
  <c r="N21" i="1"/>
  <c r="L21" i="1"/>
  <c r="K21" i="1"/>
  <c r="I21" i="1"/>
  <c r="P21" i="1"/>
  <c r="J21" i="1"/>
  <c r="M21" i="1"/>
  <c r="M22" i="1"/>
  <c r="P22" i="1"/>
  <c r="I22" i="1"/>
  <c r="H22" i="1"/>
  <c r="K22" i="1"/>
  <c r="J22" i="1"/>
  <c r="O22" i="1"/>
  <c r="N22" i="1"/>
  <c r="L22" i="1"/>
  <c r="AQ11" i="2"/>
  <c r="AR11" i="2" s="1"/>
  <c r="R24" i="1" l="1"/>
  <c r="Q24" i="1" s="1"/>
  <c r="R23" i="1"/>
  <c r="Q23" i="1" s="1"/>
  <c r="AQ12" i="2"/>
  <c r="AR12" i="2" s="1"/>
  <c r="L23" i="1" l="1"/>
  <c r="K23" i="1"/>
  <c r="I23" i="1"/>
  <c r="P23" i="1"/>
  <c r="J23" i="1"/>
  <c r="N23" i="1"/>
  <c r="O23" i="1"/>
  <c r="M23" i="1"/>
  <c r="H23" i="1"/>
  <c r="AQ13" i="2"/>
  <c r="P24" i="1"/>
  <c r="I24" i="1"/>
  <c r="N24" i="1"/>
  <c r="L24" i="1"/>
  <c r="K24" i="1"/>
  <c r="J24" i="1"/>
  <c r="M24" i="1"/>
  <c r="H24" i="1"/>
  <c r="O24" i="1"/>
  <c r="AQ14" i="2" l="1"/>
  <c r="AR14" i="2" s="1"/>
  <c r="AR13" i="2"/>
  <c r="R26" i="1" l="1"/>
  <c r="Q26" i="1" s="1"/>
  <c r="R25" i="1"/>
  <c r="Q25" i="1" s="1"/>
  <c r="AQ15" i="2"/>
  <c r="AR15" i="2" s="1"/>
  <c r="R27" i="1" l="1"/>
  <c r="Q27" i="1" s="1"/>
  <c r="R28" i="1"/>
  <c r="Q28" i="1" s="1"/>
  <c r="AQ16" i="2"/>
  <c r="AR16" i="2" s="1"/>
  <c r="M25" i="1"/>
  <c r="L25" i="1"/>
  <c r="J25" i="1"/>
  <c r="I25" i="1"/>
  <c r="H25" i="1"/>
  <c r="K25" i="1"/>
  <c r="N25" i="1"/>
  <c r="P25" i="1"/>
  <c r="O25" i="1"/>
  <c r="N26" i="1"/>
  <c r="H26" i="1"/>
  <c r="L26" i="1"/>
  <c r="J26" i="1"/>
  <c r="P26" i="1"/>
  <c r="O26" i="1"/>
  <c r="K26" i="1"/>
  <c r="I26" i="1"/>
  <c r="M26" i="1"/>
  <c r="AQ17" i="2" l="1"/>
  <c r="AR17" i="2" s="1"/>
  <c r="J28" i="1"/>
  <c r="O28" i="1"/>
  <c r="N28" i="1"/>
  <c r="I28" i="1"/>
  <c r="P28" i="1"/>
  <c r="L28" i="1"/>
  <c r="M28" i="1"/>
  <c r="H28" i="1"/>
  <c r="K28" i="1"/>
  <c r="L27" i="1"/>
  <c r="P27" i="1"/>
  <c r="I27" i="1"/>
  <c r="O27" i="1"/>
  <c r="N27" i="1"/>
  <c r="J27" i="1"/>
  <c r="K27" i="1"/>
  <c r="H27" i="1"/>
  <c r="M27" i="1"/>
  <c r="R29" i="1" l="1"/>
  <c r="Q29" i="1" s="1"/>
  <c r="R30" i="1"/>
  <c r="Q30" i="1" s="1"/>
  <c r="AQ18" i="2"/>
  <c r="AR18" i="2" s="1"/>
  <c r="AQ19" i="2" l="1"/>
  <c r="AR19" i="2" s="1"/>
  <c r="H30" i="1"/>
  <c r="P30" i="1"/>
  <c r="O30" i="1"/>
  <c r="J30" i="1"/>
  <c r="K30" i="1"/>
  <c r="N30" i="1"/>
  <c r="I30" i="1"/>
  <c r="M30" i="1"/>
  <c r="L30" i="1"/>
  <c r="M29" i="1"/>
  <c r="N29" i="1"/>
  <c r="L29" i="1"/>
  <c r="J29" i="1"/>
  <c r="I29" i="1"/>
  <c r="H29" i="1"/>
  <c r="P29" i="1"/>
  <c r="K29" i="1"/>
  <c r="O29" i="1"/>
  <c r="R31" i="1" l="1"/>
  <c r="Q31" i="1" s="1"/>
  <c r="R32" i="1"/>
  <c r="Q32" i="1" s="1"/>
  <c r="AQ20" i="2"/>
  <c r="AQ21" i="2" l="1"/>
  <c r="AR21" i="2" s="1"/>
  <c r="AR20" i="2"/>
  <c r="N32" i="1"/>
  <c r="H32" i="1"/>
  <c r="O32" i="1"/>
  <c r="M32" i="1"/>
  <c r="P32" i="1"/>
  <c r="L32" i="1"/>
  <c r="J32" i="1"/>
  <c r="I32" i="1"/>
  <c r="K32" i="1"/>
  <c r="P31" i="1"/>
  <c r="L31" i="1"/>
  <c r="J31" i="1"/>
  <c r="O31" i="1"/>
  <c r="K31" i="1"/>
  <c r="H31" i="1"/>
  <c r="N31" i="1"/>
  <c r="M31" i="1"/>
  <c r="I31" i="1"/>
  <c r="R33" i="1" l="1"/>
  <c r="Q33" i="1" s="1"/>
  <c r="R34" i="1"/>
  <c r="Q34" i="1" s="1"/>
  <c r="AQ22" i="2"/>
  <c r="AR22" i="2" s="1"/>
  <c r="AQ23" i="2" l="1"/>
  <c r="AR23" i="2" s="1"/>
  <c r="P34" i="1"/>
  <c r="O34" i="1"/>
  <c r="H34" i="1"/>
  <c r="L34" i="1"/>
  <c r="J34" i="1"/>
  <c r="K34" i="1"/>
  <c r="I34" i="1"/>
  <c r="N34" i="1"/>
  <c r="M34" i="1"/>
  <c r="O33" i="1"/>
  <c r="N33" i="1"/>
  <c r="H33" i="1"/>
  <c r="L33" i="1"/>
  <c r="M33" i="1"/>
  <c r="P33" i="1"/>
  <c r="K33" i="1"/>
  <c r="I33" i="1"/>
  <c r="J33" i="1"/>
  <c r="R35" i="1" l="1"/>
  <c r="Q35" i="1" s="1"/>
  <c r="R36" i="1"/>
  <c r="Q36" i="1" s="1"/>
  <c r="AQ24" i="2"/>
  <c r="AQ25" i="2" l="1"/>
  <c r="AR25" i="2" s="1"/>
  <c r="L36" i="1"/>
  <c r="K36" i="1"/>
  <c r="P36" i="1"/>
  <c r="N36" i="1"/>
  <c r="J36" i="1"/>
  <c r="H36" i="1"/>
  <c r="O36" i="1"/>
  <c r="I36" i="1"/>
  <c r="M36" i="1"/>
  <c r="AR24" i="2"/>
  <c r="P35" i="1"/>
  <c r="O35" i="1"/>
  <c r="M35" i="1"/>
  <c r="I35" i="1"/>
  <c r="J35" i="1"/>
  <c r="H35" i="1"/>
  <c r="N35" i="1"/>
  <c r="K35" i="1"/>
  <c r="L35" i="1"/>
  <c r="R37" i="1" l="1"/>
  <c r="Q37" i="1" s="1"/>
  <c r="R38" i="1"/>
  <c r="Q38" i="1" s="1"/>
  <c r="AQ26" i="2"/>
  <c r="AQ27" i="2" l="1"/>
  <c r="AR27" i="2" s="1"/>
  <c r="AR26" i="2"/>
  <c r="L38" i="1"/>
  <c r="K38" i="1"/>
  <c r="J38" i="1"/>
  <c r="I38" i="1"/>
  <c r="N38" i="1"/>
  <c r="P38" i="1"/>
  <c r="O38" i="1"/>
  <c r="H38" i="1"/>
  <c r="M38" i="1"/>
  <c r="M37" i="1"/>
  <c r="P37" i="1"/>
  <c r="N37" i="1"/>
  <c r="K37" i="1"/>
  <c r="H37" i="1"/>
  <c r="L37" i="1"/>
  <c r="J37" i="1"/>
  <c r="I37" i="1"/>
  <c r="O37" i="1"/>
  <c r="R39" i="1" l="1"/>
  <c r="Q39" i="1" s="1"/>
  <c r="R40" i="1"/>
  <c r="Q40" i="1" s="1"/>
  <c r="AQ28" i="2"/>
  <c r="AR28" i="2" s="1"/>
  <c r="AQ29" i="2" l="1"/>
  <c r="AQ30" i="2" s="1"/>
  <c r="L40" i="1"/>
  <c r="P40" i="1"/>
  <c r="N40" i="1"/>
  <c r="J40" i="1"/>
  <c r="I40" i="1"/>
  <c r="H40" i="1"/>
  <c r="O40" i="1"/>
  <c r="M40" i="1"/>
  <c r="K40" i="1"/>
  <c r="O39" i="1"/>
  <c r="L39" i="1"/>
  <c r="I39" i="1"/>
  <c r="N39" i="1"/>
  <c r="P39" i="1"/>
  <c r="M39" i="1"/>
  <c r="J39" i="1"/>
  <c r="H39" i="1"/>
  <c r="K39" i="1"/>
  <c r="AR29" i="2" l="1"/>
  <c r="R41" i="1" s="1"/>
  <c r="Q41" i="1" s="1"/>
  <c r="AR30" i="2"/>
  <c r="AQ31" i="2"/>
  <c r="AR31" i="2" l="1"/>
  <c r="AQ32" i="2"/>
  <c r="H41" i="1"/>
  <c r="N41" i="1"/>
  <c r="M41" i="1"/>
  <c r="K41" i="1"/>
  <c r="O41" i="1"/>
  <c r="J41" i="1"/>
  <c r="I41" i="1"/>
  <c r="P41" i="1"/>
  <c r="L41" i="1"/>
  <c r="H42" i="1" l="1"/>
  <c r="R42" i="1"/>
  <c r="Q42" i="1" s="1"/>
  <c r="O42" i="1"/>
  <c r="N42" i="1"/>
  <c r="J42" i="1"/>
  <c r="I42" i="1"/>
  <c r="K42" i="1"/>
  <c r="M42" i="1"/>
  <c r="L42" i="1"/>
  <c r="P42" i="1"/>
  <c r="AR32" i="2"/>
  <c r="AQ33" i="2"/>
  <c r="R44" i="1"/>
  <c r="Q44" i="1" s="1"/>
  <c r="R43" i="1"/>
  <c r="Q43" i="1" s="1"/>
  <c r="K44" i="1" l="1"/>
  <c r="J44" i="1"/>
  <c r="I44" i="1"/>
  <c r="N44" i="1"/>
  <c r="H44" i="1"/>
  <c r="M44" i="1"/>
  <c r="L44" i="1"/>
  <c r="P44" i="1"/>
  <c r="O44" i="1"/>
  <c r="H43" i="1"/>
  <c r="L43" i="1"/>
  <c r="I43" i="1"/>
  <c r="K43" i="1"/>
  <c r="P43" i="1"/>
  <c r="J43" i="1"/>
  <c r="O43" i="1"/>
  <c r="N43" i="1"/>
  <c r="M43" i="1"/>
  <c r="AQ34" i="2"/>
  <c r="AR33" i="2"/>
  <c r="R45" i="1" l="1"/>
  <c r="Q45" i="1" s="1"/>
  <c r="R46" i="1"/>
  <c r="Q46" i="1" s="1"/>
  <c r="AQ35" i="2"/>
  <c r="AR34" i="2"/>
  <c r="L46" i="1" l="1"/>
  <c r="J46" i="1"/>
  <c r="P46" i="1"/>
  <c r="O46" i="1"/>
  <c r="H46" i="1"/>
  <c r="I46" i="1"/>
  <c r="K46" i="1"/>
  <c r="M46" i="1"/>
  <c r="N46" i="1"/>
  <c r="AR35" i="2"/>
  <c r="AQ36" i="2"/>
  <c r="P45" i="1"/>
  <c r="M45" i="1"/>
  <c r="J45" i="1"/>
  <c r="N45" i="1"/>
  <c r="H45" i="1"/>
  <c r="O45" i="1"/>
  <c r="I45" i="1"/>
  <c r="K45" i="1"/>
  <c r="L45" i="1"/>
  <c r="R47" i="1" l="1"/>
  <c r="Q47" i="1" s="1"/>
  <c r="R48" i="1"/>
  <c r="Q48" i="1" s="1"/>
  <c r="AR36" i="2"/>
  <c r="AQ37" i="2"/>
  <c r="AQ38" i="2" s="1"/>
  <c r="AQ39" i="2" s="1"/>
  <c r="AR38" i="2" l="1"/>
  <c r="I47" i="1"/>
  <c r="N47" i="1"/>
  <c r="M47" i="1"/>
  <c r="K47" i="1"/>
  <c r="L47" i="1"/>
  <c r="J47" i="1"/>
  <c r="H47" i="1"/>
  <c r="P47" i="1"/>
  <c r="O47" i="1"/>
  <c r="P48" i="1"/>
  <c r="O48" i="1"/>
  <c r="N48" i="1"/>
  <c r="J48" i="1"/>
  <c r="H48" i="1"/>
  <c r="K48" i="1"/>
  <c r="L48" i="1"/>
  <c r="M48" i="1"/>
  <c r="I48" i="1"/>
  <c r="AR37" i="2"/>
  <c r="AQ40" i="2"/>
  <c r="AR39" i="2"/>
  <c r="R50" i="1" l="1"/>
  <c r="Q50" i="1" s="1"/>
  <c r="R49" i="1"/>
  <c r="Q49" i="1" s="1"/>
  <c r="AQ41" i="2"/>
  <c r="AR40" i="2"/>
  <c r="H49" i="1" l="1"/>
  <c r="J49" i="1"/>
  <c r="M49" i="1"/>
  <c r="L49" i="1"/>
  <c r="P49" i="1"/>
  <c r="I49" i="1"/>
  <c r="N49" i="1"/>
  <c r="K49" i="1"/>
  <c r="O49" i="1"/>
  <c r="O50" i="1"/>
  <c r="N50" i="1"/>
  <c r="P50" i="1"/>
  <c r="M50" i="1"/>
  <c r="K50" i="1"/>
  <c r="L50" i="1"/>
  <c r="H50" i="1"/>
  <c r="J50" i="1"/>
  <c r="I50" i="1"/>
  <c r="AQ42" i="2"/>
  <c r="AR41" i="2"/>
  <c r="AQ43" i="2" l="1"/>
  <c r="AR42" i="2"/>
  <c r="AQ44" i="2" l="1"/>
  <c r="AR43" i="2"/>
  <c r="AQ45" i="2" l="1"/>
  <c r="AR44" i="2"/>
  <c r="AQ46" i="2" l="1"/>
  <c r="AR45" i="2"/>
  <c r="AQ47" i="2" l="1"/>
  <c r="AR46" i="2"/>
  <c r="AQ48" i="2" l="1"/>
  <c r="AR47" i="2"/>
  <c r="AQ49" i="2" l="1"/>
  <c r="AR48" i="2"/>
  <c r="AQ50" i="2" l="1"/>
  <c r="AR49" i="2"/>
  <c r="AQ51" i="2" l="1"/>
  <c r="AR50" i="2"/>
  <c r="AQ52" i="2" l="1"/>
  <c r="AR51" i="2"/>
  <c r="AQ53" i="2" l="1"/>
  <c r="AR52" i="2"/>
  <c r="AQ54" i="2" l="1"/>
  <c r="AR53" i="2"/>
  <c r="AQ55" i="2" l="1"/>
  <c r="AR54" i="2"/>
  <c r="AQ56" i="2" l="1"/>
  <c r="AR55" i="2"/>
  <c r="AQ57" i="2" l="1"/>
  <c r="AR56" i="2"/>
  <c r="AQ58" i="2" l="1"/>
  <c r="AR57" i="2"/>
  <c r="AQ59" i="2" l="1"/>
  <c r="AR58" i="2"/>
  <c r="AQ60" i="2" l="1"/>
  <c r="AR59" i="2"/>
  <c r="AQ61" i="2" l="1"/>
  <c r="AR60" i="2"/>
  <c r="AQ62" i="2" l="1"/>
  <c r="AR61" i="2"/>
  <c r="AQ63" i="2" l="1"/>
  <c r="AR62" i="2"/>
  <c r="AQ64" i="2" l="1"/>
  <c r="AR63" i="2"/>
  <c r="AQ65" i="2" l="1"/>
  <c r="AR64" i="2"/>
  <c r="AQ66" i="2" l="1"/>
  <c r="AR65" i="2"/>
  <c r="AQ67" i="2" l="1"/>
  <c r="AR66" i="2"/>
  <c r="AQ68" i="2" l="1"/>
  <c r="AR67" i="2"/>
  <c r="AQ69" i="2" l="1"/>
  <c r="AR68" i="2"/>
  <c r="AQ70" i="2" l="1"/>
  <c r="AR69" i="2"/>
  <c r="AQ71" i="2" l="1"/>
  <c r="AR70" i="2"/>
  <c r="AQ72" i="2" l="1"/>
  <c r="AR71" i="2"/>
  <c r="AQ73" i="2" l="1"/>
  <c r="AR72" i="2"/>
  <c r="AQ74" i="2" l="1"/>
  <c r="AR73" i="2"/>
  <c r="AQ75" i="2" l="1"/>
  <c r="AR74" i="2"/>
  <c r="AQ76" i="2" l="1"/>
  <c r="AR75" i="2"/>
  <c r="AQ77" i="2" l="1"/>
  <c r="AR76" i="2"/>
  <c r="AQ78" i="2" l="1"/>
  <c r="AR77" i="2"/>
  <c r="AQ79" i="2" l="1"/>
  <c r="AR78" i="2"/>
  <c r="AQ80" i="2" l="1"/>
  <c r="AR79" i="2"/>
  <c r="AQ81" i="2" l="1"/>
  <c r="AR80" i="2"/>
  <c r="AQ82" i="2" l="1"/>
  <c r="AR81" i="2"/>
  <c r="AQ83" i="2" l="1"/>
  <c r="AR82" i="2"/>
  <c r="AQ84" i="2" l="1"/>
  <c r="AR83" i="2"/>
  <c r="AQ85" i="2" l="1"/>
  <c r="AR84" i="2"/>
  <c r="AQ86" i="2" l="1"/>
  <c r="AR85" i="2"/>
  <c r="AQ87" i="2" l="1"/>
  <c r="AR86" i="2"/>
  <c r="AQ88" i="2" l="1"/>
  <c r="AR87" i="2"/>
  <c r="AQ89" i="2" l="1"/>
  <c r="AR88" i="2"/>
  <c r="AQ90" i="2" l="1"/>
  <c r="AR89" i="2"/>
  <c r="AQ91" i="2" l="1"/>
  <c r="AR90" i="2"/>
  <c r="AQ92" i="2" l="1"/>
  <c r="AR91" i="2"/>
  <c r="AQ93" i="2" l="1"/>
  <c r="AR92" i="2"/>
  <c r="AQ94" i="2" l="1"/>
  <c r="AR93" i="2"/>
  <c r="AQ95" i="2" l="1"/>
  <c r="AR94" i="2"/>
  <c r="AQ96" i="2" l="1"/>
  <c r="AR95" i="2"/>
  <c r="AQ97" i="2" l="1"/>
  <c r="AR96" i="2"/>
  <c r="AQ98" i="2" l="1"/>
  <c r="AR97" i="2"/>
  <c r="AQ99" i="2" l="1"/>
  <c r="AR98" i="2"/>
  <c r="AQ100" i="2" l="1"/>
  <c r="AR100" i="2" s="1"/>
  <c r="AR99" i="2"/>
  <c r="AR3" i="2" l="1"/>
  <c r="R12" i="1" s="1"/>
  <c r="Q12" i="1" s="1"/>
  <c r="P5" i="1" l="1"/>
  <c r="I12" i="1"/>
  <c r="K12" i="1"/>
  <c r="H12" i="1"/>
  <c r="N12" i="1"/>
  <c r="L12" i="1"/>
  <c r="M12" i="1"/>
  <c r="P12" i="1"/>
  <c r="O12" i="1"/>
  <c r="J12" i="1"/>
  <c r="K16" i="1" l="1"/>
  <c r="R16" i="1"/>
  <c r="Q16" i="1" s="1"/>
  <c r="O8" i="1"/>
  <c r="R8" i="1"/>
  <c r="Q8" i="1" s="1"/>
  <c r="P15" i="1"/>
  <c r="R15" i="1"/>
  <c r="Q15" i="1" s="1"/>
  <c r="O13" i="1"/>
  <c r="R13" i="1"/>
  <c r="Q13" i="1" s="1"/>
  <c r="J14" i="1"/>
  <c r="R14" i="1"/>
  <c r="Q14" i="1" s="1"/>
  <c r="P9" i="1"/>
  <c r="R9" i="1"/>
  <c r="Q9" i="1" s="1"/>
  <c r="I7" i="1"/>
  <c r="R7" i="1"/>
  <c r="Q7" i="1" s="1"/>
  <c r="M6" i="1"/>
  <c r="R6" i="1"/>
  <c r="Q6" i="1" s="1"/>
  <c r="J11" i="1"/>
  <c r="R11" i="1"/>
  <c r="Q11" i="1" s="1"/>
  <c r="K10" i="1"/>
  <c r="R10" i="1"/>
  <c r="Q10" i="1" s="1"/>
  <c r="H14" i="1"/>
  <c r="P10" i="1"/>
  <c r="J10" i="1"/>
  <c r="H10" i="1"/>
  <c r="O10" i="1"/>
  <c r="L10" i="1"/>
  <c r="K14" i="1"/>
  <c r="L14" i="1"/>
  <c r="I14" i="1"/>
  <c r="M9" i="1"/>
  <c r="O9" i="1"/>
  <c r="I9" i="1"/>
  <c r="K5" i="1"/>
  <c r="H9" i="1"/>
  <c r="J5" i="1"/>
  <c r="I5" i="1"/>
  <c r="O5" i="1"/>
  <c r="R5" i="1"/>
  <c r="Q5" i="1" s="1"/>
  <c r="I13" i="1"/>
  <c r="K13" i="1"/>
  <c r="N16" i="1"/>
  <c r="O15" i="1"/>
  <c r="I15" i="1"/>
  <c r="O16" i="1"/>
  <c r="L9" i="1"/>
  <c r="J7" i="1"/>
  <c r="N9" i="1"/>
  <c r="J9" i="1"/>
  <c r="L16" i="1"/>
  <c r="P16" i="1"/>
  <c r="N5" i="1"/>
  <c r="M5" i="1"/>
  <c r="H16" i="1"/>
  <c r="J16" i="1"/>
  <c r="L5" i="1"/>
  <c r="H5" i="1"/>
  <c r="O7" i="1"/>
  <c r="N13" i="1"/>
  <c r="L8" i="1"/>
  <c r="J13" i="1"/>
  <c r="P8" i="1"/>
  <c r="M8" i="1"/>
  <c r="K9" i="1"/>
  <c r="H13" i="1"/>
  <c r="N8" i="1"/>
  <c r="P13" i="1"/>
  <c r="I8" i="1"/>
  <c r="K15" i="1"/>
  <c r="M14" i="1"/>
  <c r="L15" i="1"/>
  <c r="P14" i="1"/>
  <c r="N15" i="1"/>
  <c r="I16" i="1"/>
  <c r="O14" i="1"/>
  <c r="J15" i="1"/>
  <c r="M16" i="1"/>
  <c r="N14" i="1"/>
  <c r="P11" i="1"/>
  <c r="M7" i="1"/>
  <c r="L6" i="1"/>
  <c r="I10" i="1"/>
  <c r="K7" i="1"/>
  <c r="M10" i="1"/>
  <c r="K11" i="1"/>
  <c r="I11" i="1"/>
  <c r="N6" i="1"/>
  <c r="O11" i="1"/>
  <c r="H6" i="1"/>
  <c r="H15" i="1"/>
  <c r="L13" i="1"/>
  <c r="J8" i="1"/>
  <c r="J6" i="1"/>
  <c r="M11" i="1"/>
  <c r="L7" i="1"/>
  <c r="L11" i="1"/>
  <c r="H7" i="1"/>
  <c r="P6" i="1"/>
  <c r="H11" i="1"/>
  <c r="O6" i="1"/>
  <c r="I6" i="1"/>
  <c r="N10" i="1"/>
  <c r="N7" i="1"/>
  <c r="N11" i="1"/>
  <c r="P7" i="1"/>
  <c r="H8" i="1"/>
  <c r="M15" i="1"/>
  <c r="K6" i="1"/>
  <c r="M13" i="1"/>
  <c r="K8" i="1"/>
</calcChain>
</file>

<file path=xl/sharedStrings.xml><?xml version="1.0" encoding="utf-8"?>
<sst xmlns="http://schemas.openxmlformats.org/spreadsheetml/2006/main" count="195" uniqueCount="87">
  <si>
    <t>months</t>
  </si>
  <si>
    <t>Min AM Best Rating</t>
  </si>
  <si>
    <t>B-</t>
  </si>
  <si>
    <t>Monthly Payments</t>
  </si>
  <si>
    <t>Max Wait To Start</t>
  </si>
  <si>
    <t>Min Effective Interest Rate</t>
  </si>
  <si>
    <t>CARRIER</t>
  </si>
  <si>
    <t>AM BEST</t>
  </si>
  <si>
    <t>PREMIUM</t>
  </si>
  <si>
    <t>Bi-Annual</t>
  </si>
  <si>
    <t>Quarterly</t>
  </si>
  <si>
    <t>Mixture of Methods</t>
  </si>
  <si>
    <t>Lump Sum</t>
  </si>
  <si>
    <t>Monthly</t>
  </si>
  <si>
    <t>Wait Months</t>
  </si>
  <si>
    <t>Effective Rate</t>
  </si>
  <si>
    <t>A+</t>
  </si>
  <si>
    <t>A++</t>
  </si>
  <si>
    <t>Multi-Lump Sum</t>
  </si>
  <si>
    <t>Multiple Lump Sum</t>
  </si>
  <si>
    <t>Status</t>
  </si>
  <si>
    <t>A</t>
  </si>
  <si>
    <t>YES</t>
  </si>
  <si>
    <t>A-</t>
  </si>
  <si>
    <t>B++</t>
  </si>
  <si>
    <t>B+</t>
  </si>
  <si>
    <t>B</t>
  </si>
  <si>
    <t>C++</t>
  </si>
  <si>
    <t>C+</t>
  </si>
  <si>
    <t>C</t>
  </si>
  <si>
    <t>C-</t>
  </si>
  <si>
    <t>D</t>
  </si>
  <si>
    <t>aaa</t>
  </si>
  <si>
    <t>bbb</t>
  </si>
  <si>
    <t>ccc</t>
  </si>
  <si>
    <t>aa+</t>
  </si>
  <si>
    <t>aa</t>
  </si>
  <si>
    <t>bb</t>
  </si>
  <si>
    <t>cc</t>
  </si>
  <si>
    <t>aa-</t>
  </si>
  <si>
    <t>a+</t>
  </si>
  <si>
    <t>b+</t>
  </si>
  <si>
    <t>a</t>
  </si>
  <si>
    <t>a-</t>
  </si>
  <si>
    <t>b</t>
  </si>
  <si>
    <t>b-</t>
  </si>
  <si>
    <t>c</t>
  </si>
  <si>
    <t>See Pending Deals</t>
  </si>
  <si>
    <t>NO</t>
  </si>
  <si>
    <t>Mix</t>
  </si>
  <si>
    <t>bbb+</t>
  </si>
  <si>
    <t>bbb-</t>
  </si>
  <si>
    <t>bb+</t>
  </si>
  <si>
    <t>bb-</t>
  </si>
  <si>
    <t>ccc+</t>
  </si>
  <si>
    <t>ccc-</t>
  </si>
  <si>
    <t>x</t>
  </si>
  <si>
    <t>TOTAL RETURN</t>
  </si>
  <si>
    <t>FIRST PAYMENT</t>
  </si>
  <si>
    <t>LAST PAYMENT</t>
  </si>
  <si>
    <t>EFFECTIVE RATE</t>
  </si>
  <si>
    <t>PAYMENT TYPE</t>
  </si>
  <si>
    <t>STATUS</t>
  </si>
  <si>
    <t>FIRST PAY DATE</t>
  </si>
  <si>
    <t>LAST PAY DATE</t>
  </si>
  <si>
    <t>PAY TYPE</t>
  </si>
  <si>
    <t>RATE</t>
  </si>
  <si>
    <t>Max Target Outlay</t>
  </si>
  <si>
    <t>TARGET OUTLAY</t>
  </si>
  <si>
    <t>CASE #</t>
  </si>
  <si>
    <t>TOTAL OUTLAY</t>
  </si>
  <si>
    <t>Active</t>
  </si>
  <si>
    <t>Pending</t>
  </si>
  <si>
    <t>ENTER DEALS HERE</t>
  </si>
  <si>
    <t>Genworth</t>
  </si>
  <si>
    <t>GABC</t>
  </si>
  <si>
    <t>46038b</t>
  </si>
  <si>
    <t>Prudential</t>
  </si>
  <si>
    <t>Brighthouse</t>
  </si>
  <si>
    <t>48522b</t>
  </si>
  <si>
    <t>48836/300</t>
  </si>
  <si>
    <t>MetLife</t>
  </si>
  <si>
    <t>NYL</t>
  </si>
  <si>
    <t>48336/48587</t>
  </si>
  <si>
    <t>Pru/Met</t>
  </si>
  <si>
    <t>48965/46038b</t>
  </si>
  <si>
    <t>NYL/GABC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</si>
</sst>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3" tint="0.249977111117893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i/>
      <sz val="22"/>
      <color theme="1"/>
      <name val="Eras Bold ITC"/>
      <family val="2"/>
    </font>
    <font>
      <sz val="11"/>
      <color theme="9" tint="-0.249977111117893"/>
      <name val="Aptos Narrow"/>
      <family val="2"/>
      <scheme val="minor"/>
    </font>
    <font>
      <i/>
      <sz val="11"/>
      <color theme="9" tint="-0.249977111117893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color rgb="FFFFFF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0" fillId="3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0" fontId="0" fillId="2" borderId="3" xfId="0" applyNumberForma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64" fontId="6" fillId="4" borderId="4" xfId="0" applyNumberFormat="1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10" fontId="6" fillId="4" borderId="4" xfId="0" applyNumberFormat="1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164" fontId="4" fillId="5" borderId="0" xfId="0" applyNumberFormat="1" applyFont="1" applyFill="1" applyAlignment="1">
      <alignment horizontal="center"/>
    </xf>
    <xf numFmtId="14" fontId="4" fillId="5" borderId="0" xfId="0" applyNumberFormat="1" applyFont="1" applyFill="1" applyAlignment="1">
      <alignment horizontal="center"/>
    </xf>
    <xf numFmtId="0" fontId="5" fillId="4" borderId="3" xfId="0" applyFont="1" applyFill="1" applyBorder="1"/>
    <xf numFmtId="0" fontId="0" fillId="3" borderId="3" xfId="0" applyFill="1" applyBorder="1"/>
    <xf numFmtId="0" fontId="0" fillId="2" borderId="3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0" fontId="4" fillId="5" borderId="0" xfId="0" applyNumberFormat="1" applyFont="1" applyFill="1" applyAlignment="1">
      <alignment horizontal="center"/>
    </xf>
    <xf numFmtId="14" fontId="0" fillId="0" borderId="0" xfId="0" applyNumberFormat="1"/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0" fillId="5" borderId="1" xfId="0" applyFill="1" applyBorder="1" applyAlignment="1">
      <alignment horizontal="center"/>
    </xf>
    <xf numFmtId="1" fontId="13" fillId="5" borderId="0" xfId="0" applyNumberFormat="1" applyFont="1" applyFill="1" applyAlignment="1">
      <alignment horizontal="center" shrinkToFit="1"/>
    </xf>
    <xf numFmtId="1" fontId="13" fillId="5" borderId="1" xfId="0" applyNumberFormat="1" applyFont="1" applyFill="1" applyBorder="1" applyAlignment="1">
      <alignment horizontal="center" shrinkToFit="1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4" fontId="0" fillId="5" borderId="0" xfId="0" applyNumberFormat="1" applyFill="1" applyAlignment="1">
      <alignment horizontal="center"/>
    </xf>
    <xf numFmtId="10" fontId="0" fillId="5" borderId="0" xfId="0" applyNumberFormat="1" applyFill="1" applyAlignment="1">
      <alignment horizontal="center"/>
    </xf>
    <xf numFmtId="0" fontId="12" fillId="5" borderId="0" xfId="0" applyFont="1" applyFill="1"/>
    <xf numFmtId="10" fontId="0" fillId="0" borderId="1" xfId="0" applyNumberFormat="1" applyBorder="1" applyAlignment="1" applyProtection="1">
      <alignment horizontal="center"/>
      <protection locked="0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5" fillId="0" borderId="3" xfId="0" applyFont="1" applyBorder="1" applyAlignment="1">
      <alignment horizontal="left"/>
    </xf>
    <xf numFmtId="0" fontId="0" fillId="0" borderId="2" xfId="0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10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139700</xdr:rowOff>
    </xdr:from>
    <xdr:to>
      <xdr:col>7</xdr:col>
      <xdr:colOff>57151</xdr:colOff>
      <xdr:row>1</xdr:row>
      <xdr:rowOff>285916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C67AD6-2E91-C986-D98E-244220A05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39700"/>
          <a:ext cx="3144520" cy="329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F9AC-7309-4AD3-B26D-0BE31E61B30B}">
  <dimension ref="B2:V51"/>
  <sheetViews>
    <sheetView showGridLines="0" showRowColHeaders="0" tabSelected="1" topLeftCell="B1" zoomScaleNormal="100" workbookViewId="0">
      <selection activeCell="AA5" sqref="AA5"/>
    </sheetView>
  </sheetViews>
  <sheetFormatPr baseColWidth="10" defaultColWidth="8.83203125" defaultRowHeight="15" x14ac:dyDescent="0.2"/>
  <cols>
    <col min="1" max="1" width="1.5" customWidth="1"/>
    <col min="2" max="2" width="22.33203125" style="2" customWidth="1"/>
    <col min="3" max="3" width="4.33203125" style="1" customWidth="1"/>
    <col min="4" max="4" width="2.1640625" customWidth="1"/>
    <col min="6" max="6" width="2.83203125" customWidth="1"/>
    <col min="7" max="7" width="3.6640625" customWidth="1"/>
    <col min="8" max="8" width="11" customWidth="1"/>
    <col min="9" max="9" width="12.5" style="1" customWidth="1"/>
    <col min="10" max="10" width="10.1640625" style="1" bestFit="1" customWidth="1"/>
    <col min="11" max="11" width="13.6640625" style="3" bestFit="1" customWidth="1"/>
    <col min="12" max="12" width="13.5" style="3" customWidth="1"/>
    <col min="13" max="13" width="14.6640625" style="8" customWidth="1"/>
    <col min="14" max="14" width="14" style="8" customWidth="1"/>
    <col min="15" max="15" width="15.5" style="1" customWidth="1"/>
    <col min="16" max="16" width="9.83203125" style="4" customWidth="1"/>
    <col min="17" max="17" width="11.33203125" style="54" customWidth="1"/>
    <col min="18" max="18" width="8.83203125" style="9"/>
    <col min="19" max="19" width="8.83203125" style="55"/>
    <col min="20" max="22" width="8.83203125" style="1"/>
  </cols>
  <sheetData>
    <row r="2" spans="2:18" ht="26" x14ac:dyDescent="0.3">
      <c r="B2" s="63"/>
      <c r="C2" s="63"/>
      <c r="D2" s="63"/>
      <c r="E2" s="63"/>
      <c r="F2" s="63"/>
      <c r="G2" s="63"/>
      <c r="H2" s="63"/>
      <c r="I2" s="63"/>
    </row>
    <row r="4" spans="2:18" x14ac:dyDescent="0.2">
      <c r="B4" s="10" t="s">
        <v>67</v>
      </c>
      <c r="C4" s="62"/>
      <c r="D4" s="62"/>
      <c r="E4" s="62"/>
      <c r="G4" s="26"/>
      <c r="H4" s="19" t="s">
        <v>69</v>
      </c>
      <c r="I4" s="19" t="s">
        <v>6</v>
      </c>
      <c r="J4" s="19" t="s">
        <v>7</v>
      </c>
      <c r="K4" s="20" t="s">
        <v>68</v>
      </c>
      <c r="L4" s="20" t="s">
        <v>57</v>
      </c>
      <c r="M4" s="21" t="s">
        <v>63</v>
      </c>
      <c r="N4" s="21" t="s">
        <v>64</v>
      </c>
      <c r="O4" s="19" t="s">
        <v>65</v>
      </c>
      <c r="P4" s="22" t="s">
        <v>66</v>
      </c>
    </row>
    <row r="5" spans="2:18" x14ac:dyDescent="0.2">
      <c r="B5" s="10" t="s">
        <v>4</v>
      </c>
      <c r="C5" s="57"/>
      <c r="D5" s="59" t="s">
        <v>0</v>
      </c>
      <c r="E5" s="59"/>
      <c r="G5" s="27" t="str">
        <f>IF(C15="","",IF(DEALS!AR3=0,"",1))</f>
        <v/>
      </c>
      <c r="H5" s="29" t="str">
        <f>IF(G5="","",VLOOKUP(G5,DEALS!AR$5:BB$124,2,FALSE))</f>
        <v/>
      </c>
      <c r="I5" s="11" t="str">
        <f>IF(G5="","",VLOOKUP(G5,DEALS!AR$5:BB$124,3,FALSE))</f>
        <v/>
      </c>
      <c r="J5" s="11" t="str">
        <f>IF(G5="","",VLOOKUP(G5,DEALS!AR$5:BB$124,4,FALSE))</f>
        <v/>
      </c>
      <c r="K5" s="13" t="str">
        <f>IF(G5="","",VLOOKUP(G5,DEALS!AR$5:BB$124,5,FALSE))</f>
        <v/>
      </c>
      <c r="L5" s="13" t="str">
        <f>IF(G5="","",VLOOKUP(G5,DEALS!AR$5:BB$124,6,FALSE))</f>
        <v/>
      </c>
      <c r="M5" s="15" t="str">
        <f>IF(G5="","",VLOOKUP(G5,DEALS!AR$5:BB$124,7,FALSE))</f>
        <v/>
      </c>
      <c r="N5" s="15" t="str">
        <f>IF(G5="","",VLOOKUP(G5,DEALS!AR$5:BB$124,8,FALSE))</f>
        <v/>
      </c>
      <c r="O5" s="11" t="str">
        <f>IF(G5="","",VLOOKUP(G5,DEALS!AR$5:BB$124,9,FALSE))</f>
        <v/>
      </c>
      <c r="P5" s="17" t="str">
        <f>IF(G5="","",VLOOKUP(G5,DEALS!AR$5:BB$124,10,FALSE))</f>
        <v/>
      </c>
      <c r="Q5" s="56" t="str">
        <f>IF(R5="P","Pending","")</f>
        <v/>
      </c>
      <c r="R5" s="9" t="str">
        <f>IF(G5="","",VLOOKUP(G5,DEALS!AR$5:BB$124,11,FALSE))</f>
        <v/>
      </c>
    </row>
    <row r="6" spans="2:18" x14ac:dyDescent="0.2">
      <c r="B6" s="10" t="s">
        <v>1</v>
      </c>
      <c r="C6" s="60"/>
      <c r="D6" s="60"/>
      <c r="G6" s="28" t="str">
        <f>IF(C15="","",IF(DEALS!AR3&gt;=2,2,""))</f>
        <v/>
      </c>
      <c r="H6" s="30" t="str">
        <f>IF(G6="","",VLOOKUP(G6,DEALS!AR$5:BB$124,2,FALSE))</f>
        <v/>
      </c>
      <c r="I6" s="12" t="str">
        <f>IF(G6="","",VLOOKUP(G6,DEALS!AR$5:BB$124,3,FALSE))</f>
        <v/>
      </c>
      <c r="J6" s="12" t="str">
        <f>IF(G6="","",VLOOKUP(G6,DEALS!AR$5:BB$124,4,FALSE))</f>
        <v/>
      </c>
      <c r="K6" s="14" t="str">
        <f>IF(G6="","",VLOOKUP(G6,DEALS!AR$5:BB$124,5,FALSE))</f>
        <v/>
      </c>
      <c r="L6" s="14" t="str">
        <f>IF(G6="","",VLOOKUP(G6,DEALS!AR$5:BB$124,6,FALSE))</f>
        <v/>
      </c>
      <c r="M6" s="16" t="str">
        <f>IF(G6="","",VLOOKUP(G6,DEALS!AR$5:BB$124,7,FALSE))</f>
        <v/>
      </c>
      <c r="N6" s="16" t="str">
        <f>IF(G6="","",VLOOKUP(G6,DEALS!AR$5:BB$124,8,FALSE))</f>
        <v/>
      </c>
      <c r="O6" s="12" t="str">
        <f>IF(G6="","",VLOOKUP(G6,DEALS!AR$5:BB$124,9,FALSE))</f>
        <v/>
      </c>
      <c r="P6" s="18" t="str">
        <f>IF(G6="","",VLOOKUP(G6,DEALS!AR$5:BB$124,10,FALSE))</f>
        <v/>
      </c>
      <c r="Q6" s="56" t="str">
        <f t="shared" ref="Q6:Q50" si="0">IF(R6="P","Pending","")</f>
        <v/>
      </c>
      <c r="R6" s="9" t="str">
        <f>IF(G6="","",VLOOKUP(G6,DEALS!AR$5:BB$124,11,FALSE))</f>
        <v/>
      </c>
    </row>
    <row r="7" spans="2:18" x14ac:dyDescent="0.2">
      <c r="B7" s="10"/>
      <c r="G7" s="27" t="str">
        <f>IF(C15="","",IF(DEALS!AR3&gt;=3,3,""))</f>
        <v/>
      </c>
      <c r="H7" s="29" t="str">
        <f>IF(G7="","",VLOOKUP(G7,DEALS!AR$5:BB$124,2,FALSE))</f>
        <v/>
      </c>
      <c r="I7" s="11" t="str">
        <f>IF(G7="","",VLOOKUP(G7,DEALS!AR$5:BB$124,3,FALSE))</f>
        <v/>
      </c>
      <c r="J7" s="11" t="str">
        <f>IF(G7="","",VLOOKUP(G7,DEALS!AR$5:BB$124,4,FALSE))</f>
        <v/>
      </c>
      <c r="K7" s="13" t="str">
        <f>IF(G7="","",VLOOKUP(G7,DEALS!AR$5:BB$124,5,FALSE))</f>
        <v/>
      </c>
      <c r="L7" s="13" t="str">
        <f>IF(G7="","",VLOOKUP(G7,DEALS!AR$5:BB$124,6,FALSE))</f>
        <v/>
      </c>
      <c r="M7" s="15" t="str">
        <f>IF(G7="","",VLOOKUP(G7,DEALS!AR$5:BB$124,7,FALSE))</f>
        <v/>
      </c>
      <c r="N7" s="15" t="str">
        <f>IF(G7="","",VLOOKUP(G7,DEALS!AR$5:BB$124,8,FALSE))</f>
        <v/>
      </c>
      <c r="O7" s="11" t="str">
        <f>IF(G7="","",VLOOKUP(G7,DEALS!AR$5:BB$124,9,FALSE))</f>
        <v/>
      </c>
      <c r="P7" s="17" t="str">
        <f>IF(G7="","",VLOOKUP(G7,DEALS!AR$5:BB$124,10,FALSE))</f>
        <v/>
      </c>
      <c r="Q7" s="56" t="str">
        <f t="shared" si="0"/>
        <v/>
      </c>
      <c r="R7" s="9" t="str">
        <f>IF(G7="","",VLOOKUP(G7,DEALS!AR$5:BB$124,11,FALSE))</f>
        <v/>
      </c>
    </row>
    <row r="8" spans="2:18" x14ac:dyDescent="0.2">
      <c r="B8" s="10" t="s">
        <v>12</v>
      </c>
      <c r="C8" s="44" t="s">
        <v>22</v>
      </c>
      <c r="G8" s="28" t="str">
        <f>IF(C15="","",IF(DEALS!AR3&gt;=4,4,""))</f>
        <v/>
      </c>
      <c r="H8" s="30" t="str">
        <f>IF(G8="","",VLOOKUP(G8,DEALS!AR$5:BB$124,2,FALSE))</f>
        <v/>
      </c>
      <c r="I8" s="12" t="str">
        <f>IF(G8="","",VLOOKUP(G8,DEALS!AR$5:BB$124,3,FALSE))</f>
        <v/>
      </c>
      <c r="J8" s="12" t="str">
        <f>IF(G8="","",VLOOKUP(G8,DEALS!AR$5:BB$124,4,FALSE))</f>
        <v/>
      </c>
      <c r="K8" s="14" t="str">
        <f>IF(G8="","",VLOOKUP(G8,DEALS!AR$5:BB$124,5,FALSE))</f>
        <v/>
      </c>
      <c r="L8" s="14" t="str">
        <f>IF(G8="","",VLOOKUP(G8,DEALS!AR$5:BB$124,6,FALSE))</f>
        <v/>
      </c>
      <c r="M8" s="16" t="str">
        <f>IF(G8="","",VLOOKUP(G8,DEALS!AR$5:BB$124,7,FALSE))</f>
        <v/>
      </c>
      <c r="N8" s="16" t="str">
        <f>IF(G8="","",VLOOKUP(G8,DEALS!AR$5:BB$124,8,FALSE))</f>
        <v/>
      </c>
      <c r="O8" s="12" t="str">
        <f>IF(G8="","",VLOOKUP(G8,DEALS!AR$5:BB$124,9,FALSE))</f>
        <v/>
      </c>
      <c r="P8" s="18" t="str">
        <f>IF(G8="","",VLOOKUP(G8,DEALS!AR$5:BB$124,10,FALSE))</f>
        <v/>
      </c>
      <c r="Q8" s="56" t="str">
        <f t="shared" si="0"/>
        <v/>
      </c>
      <c r="R8" s="9" t="str">
        <f>IF(G8="","",VLOOKUP(G8,DEALS!AR$5:BB$124,11,FALSE))</f>
        <v/>
      </c>
    </row>
    <row r="9" spans="2:18" x14ac:dyDescent="0.2">
      <c r="B9" s="10" t="s">
        <v>19</v>
      </c>
      <c r="C9" s="44" t="s">
        <v>22</v>
      </c>
      <c r="G9" s="27" t="str">
        <f>IF(C15="","",IF(DEALS!AR3&gt;=5,5,""))</f>
        <v/>
      </c>
      <c r="H9" s="29" t="str">
        <f>IF(G9="","",VLOOKUP(G9,DEALS!AR$5:BB$124,2,FALSE))</f>
        <v/>
      </c>
      <c r="I9" s="11" t="str">
        <f>IF(G9="","",VLOOKUP(G9,DEALS!AR$5:BB$124,3,FALSE))</f>
        <v/>
      </c>
      <c r="J9" s="11" t="str">
        <f>IF(G9="","",VLOOKUP(G9,DEALS!AR$5:BB$124,4,FALSE))</f>
        <v/>
      </c>
      <c r="K9" s="13" t="str">
        <f>IF(G9="","",VLOOKUP(G9,DEALS!AR$5:BB$124,5,FALSE))</f>
        <v/>
      </c>
      <c r="L9" s="13" t="str">
        <f>IF(G9="","",VLOOKUP(G9,DEALS!AR$5:BB$124,6,FALSE))</f>
        <v/>
      </c>
      <c r="M9" s="15" t="str">
        <f>IF(G9="","",VLOOKUP(G9,DEALS!AR$5:BB$124,7,FALSE))</f>
        <v/>
      </c>
      <c r="N9" s="15" t="str">
        <f>IF(G9="","",VLOOKUP(G9,DEALS!AR$5:BB$124,8,FALSE))</f>
        <v/>
      </c>
      <c r="O9" s="11" t="str">
        <f>IF(G9="","",VLOOKUP(G9,DEALS!AR$5:BB$124,9,FALSE))</f>
        <v/>
      </c>
      <c r="P9" s="17" t="str">
        <f>IF(G9="","",VLOOKUP(G9,DEALS!AR$5:BB$124,10,FALSE))</f>
        <v/>
      </c>
      <c r="Q9" s="56" t="str">
        <f t="shared" si="0"/>
        <v/>
      </c>
      <c r="R9" s="9" t="str">
        <f>IF(G9="","",VLOOKUP(G9,DEALS!AR$5:BB$124,11,FALSE))</f>
        <v/>
      </c>
    </row>
    <row r="10" spans="2:18" x14ac:dyDescent="0.2">
      <c r="B10" s="10" t="s">
        <v>9</v>
      </c>
      <c r="C10" s="44" t="s">
        <v>22</v>
      </c>
      <c r="G10" s="28" t="str">
        <f>IF(C15="","",IF(DEALS!AR3&gt;=6,6,""))</f>
        <v/>
      </c>
      <c r="H10" s="30" t="str">
        <f>IF(G10="","",VLOOKUP(G10,DEALS!AR$5:BB$124,2,FALSE))</f>
        <v/>
      </c>
      <c r="I10" s="12" t="str">
        <f>IF(G10="","",VLOOKUP(G10,DEALS!AR$5:BB$124,3,FALSE))</f>
        <v/>
      </c>
      <c r="J10" s="12" t="str">
        <f>IF(G10="","",VLOOKUP(G10,DEALS!AR$5:BB$124,4,FALSE))</f>
        <v/>
      </c>
      <c r="K10" s="14" t="str">
        <f>IF(G10="","",VLOOKUP(G10,DEALS!AR$5:BB$124,5,FALSE))</f>
        <v/>
      </c>
      <c r="L10" s="14" t="str">
        <f>IF(G10="","",VLOOKUP(G10,DEALS!AR$5:BB$124,6,FALSE))</f>
        <v/>
      </c>
      <c r="M10" s="16" t="str">
        <f>IF(G10="","",VLOOKUP(G10,DEALS!AR$5:BB$124,7,FALSE))</f>
        <v/>
      </c>
      <c r="N10" s="16" t="str">
        <f>IF(G10="","",VLOOKUP(G10,DEALS!AR$5:BB$124,8,FALSE))</f>
        <v/>
      </c>
      <c r="O10" s="12" t="str">
        <f>IF(G10="","",VLOOKUP(G10,DEALS!AR$5:BB$124,9,FALSE))</f>
        <v/>
      </c>
      <c r="P10" s="18" t="str">
        <f>IF(G10="","",VLOOKUP(G10,DEALS!AR$5:BB$124,10,FALSE))</f>
        <v/>
      </c>
      <c r="Q10" s="56" t="str">
        <f t="shared" si="0"/>
        <v/>
      </c>
      <c r="R10" s="9" t="str">
        <f>IF(G10="","",VLOOKUP(G10,DEALS!AR$5:BB$124,11,FALSE))</f>
        <v/>
      </c>
    </row>
    <row r="11" spans="2:18" x14ac:dyDescent="0.2">
      <c r="B11" s="10" t="s">
        <v>10</v>
      </c>
      <c r="C11" s="44" t="s">
        <v>22</v>
      </c>
      <c r="G11" s="27" t="str">
        <f>IF(C15="","",IF(DEALS!AR3&gt;=7,7,""))</f>
        <v/>
      </c>
      <c r="H11" s="29" t="str">
        <f>IF(G11="","",VLOOKUP(G11,DEALS!AR$5:BB$124,2,FALSE))</f>
        <v/>
      </c>
      <c r="I11" s="11" t="str">
        <f>IF(G11="","",VLOOKUP(G11,DEALS!AR$5:BB$124,3,FALSE))</f>
        <v/>
      </c>
      <c r="J11" s="11" t="str">
        <f>IF(G11="","",VLOOKUP(G11,DEALS!AR$5:BB$124,4,FALSE))</f>
        <v/>
      </c>
      <c r="K11" s="13" t="str">
        <f>IF(G11="","",VLOOKUP(G11,DEALS!AR$5:BB$124,5,FALSE))</f>
        <v/>
      </c>
      <c r="L11" s="13" t="str">
        <f>IF(G11="","",VLOOKUP(G11,DEALS!AR$5:BB$124,6,FALSE))</f>
        <v/>
      </c>
      <c r="M11" s="15" t="str">
        <f>IF(G11="","",VLOOKUP(G11,DEALS!AR$5:BB$124,7,FALSE))</f>
        <v/>
      </c>
      <c r="N11" s="15" t="str">
        <f>IF(G11="","",VLOOKUP(G11,DEALS!AR$5:BB$124,8,FALSE))</f>
        <v/>
      </c>
      <c r="O11" s="11" t="str">
        <f>IF(G11="","",VLOOKUP(G11,DEALS!AR$5:BB$124,9,FALSE))</f>
        <v/>
      </c>
      <c r="P11" s="17" t="str">
        <f>IF(G11="","",VLOOKUP(G11,DEALS!AR$5:BB$124,10,FALSE))</f>
        <v/>
      </c>
      <c r="Q11" s="56" t="str">
        <f t="shared" si="0"/>
        <v/>
      </c>
      <c r="R11" s="9" t="str">
        <f>IF(G11="","",VLOOKUP(G11,DEALS!AR$5:BB$124,11,FALSE))</f>
        <v/>
      </c>
    </row>
    <row r="12" spans="2:18" x14ac:dyDescent="0.2">
      <c r="B12" s="10" t="s">
        <v>3</v>
      </c>
      <c r="C12" s="44" t="s">
        <v>22</v>
      </c>
      <c r="G12" s="28" t="str">
        <f>IF(C15="","",IF(DEALS!AR3&gt;=8,8,""))</f>
        <v/>
      </c>
      <c r="H12" s="30" t="str">
        <f>IF(G12="","",VLOOKUP(G12,DEALS!AR$5:BB$124,2,FALSE))</f>
        <v/>
      </c>
      <c r="I12" s="12" t="str">
        <f>IF(G12="","",VLOOKUP(G12,DEALS!AR$5:BB$124,3,FALSE))</f>
        <v/>
      </c>
      <c r="J12" s="12" t="str">
        <f>IF(G12="","",VLOOKUP(G12,DEALS!AR$5:BB$124,4,FALSE))</f>
        <v/>
      </c>
      <c r="K12" s="14" t="str">
        <f>IF(G12="","",VLOOKUP(G12,DEALS!AR$5:BB$124,5,FALSE))</f>
        <v/>
      </c>
      <c r="L12" s="14" t="str">
        <f>IF(G12="","",VLOOKUP(G12,DEALS!AR$5:BB$124,6,FALSE))</f>
        <v/>
      </c>
      <c r="M12" s="16" t="str">
        <f>IF(G12="","",VLOOKUP(G12,DEALS!AR$5:BB$124,7,FALSE))</f>
        <v/>
      </c>
      <c r="N12" s="16" t="str">
        <f>IF(G12="","",VLOOKUP(G12,DEALS!AR$5:BB$124,8,FALSE))</f>
        <v/>
      </c>
      <c r="O12" s="12" t="str">
        <f>IF(G12="","",VLOOKUP(G12,DEALS!AR$5:BB$124,9,FALSE))</f>
        <v/>
      </c>
      <c r="P12" s="18" t="str">
        <f>IF(G12="","",VLOOKUP(G12,DEALS!AR$5:BB$124,10,FALSE))</f>
        <v/>
      </c>
      <c r="Q12" s="56" t="str">
        <f t="shared" si="0"/>
        <v/>
      </c>
      <c r="R12" s="9" t="str">
        <f>IF(G12="","",VLOOKUP(G12,DEALS!AR$5:BB$124,11,FALSE))</f>
        <v/>
      </c>
    </row>
    <row r="13" spans="2:18" x14ac:dyDescent="0.2">
      <c r="B13" s="10" t="s">
        <v>11</v>
      </c>
      <c r="C13" s="44" t="s">
        <v>22</v>
      </c>
      <c r="G13" s="27" t="str">
        <f>IF(C15="","",IF(DEALS!AR3&gt;=9,9,""))</f>
        <v/>
      </c>
      <c r="H13" s="29" t="str">
        <f>IF(G13="","",VLOOKUP(G13,DEALS!AR$5:BB$124,2,FALSE))</f>
        <v/>
      </c>
      <c r="I13" s="11" t="str">
        <f>IF(G13="","",VLOOKUP(G13,DEALS!AR$5:BB$124,3,FALSE))</f>
        <v/>
      </c>
      <c r="J13" s="11" t="str">
        <f>IF(G13="","",VLOOKUP(G13,DEALS!AR$5:BB$124,4,FALSE))</f>
        <v/>
      </c>
      <c r="K13" s="13" t="str">
        <f>IF(G13="","",VLOOKUP(G13,DEALS!AR$5:BB$124,5,FALSE))</f>
        <v/>
      </c>
      <c r="L13" s="13" t="str">
        <f>IF(G13="","",VLOOKUP(G13,DEALS!AR$5:BB$124,6,FALSE))</f>
        <v/>
      </c>
      <c r="M13" s="15" t="str">
        <f>IF(G13="","",VLOOKUP(G13,DEALS!AR$5:BB$124,7,FALSE))</f>
        <v/>
      </c>
      <c r="N13" s="15" t="str">
        <f>IF(G13="","",VLOOKUP(G13,DEALS!AR$5:BB$124,8,FALSE))</f>
        <v/>
      </c>
      <c r="O13" s="11" t="str">
        <f>IF(G13="","",VLOOKUP(G13,DEALS!AR$5:BB$124,9,FALSE))</f>
        <v/>
      </c>
      <c r="P13" s="17" t="str">
        <f>IF(G13="","",VLOOKUP(G13,DEALS!AR$5:BB$124,10,FALSE))</f>
        <v/>
      </c>
      <c r="Q13" s="56" t="str">
        <f t="shared" si="0"/>
        <v/>
      </c>
      <c r="R13" s="9" t="str">
        <f>IF(G13="","",VLOOKUP(G13,DEALS!AR$5:BB$124,11,FALSE))</f>
        <v/>
      </c>
    </row>
    <row r="14" spans="2:18" x14ac:dyDescent="0.2">
      <c r="B14" s="10"/>
      <c r="G14" s="28" t="str">
        <f>IF(C15="","",IF(DEALS!AR3&gt;=10,10,""))</f>
        <v/>
      </c>
      <c r="H14" s="30" t="str">
        <f>IF(G14="","",VLOOKUP(G14,DEALS!AR$5:BB$124,2,FALSE))</f>
        <v/>
      </c>
      <c r="I14" s="12" t="str">
        <f>IF(G14="","",VLOOKUP(G14,DEALS!AR$5:BB$124,3,FALSE))</f>
        <v/>
      </c>
      <c r="J14" s="12" t="str">
        <f>IF(G14="","",VLOOKUP(G14,DEALS!AR$5:BB$124,4,FALSE))</f>
        <v/>
      </c>
      <c r="K14" s="14" t="str">
        <f>IF(G14="","",VLOOKUP(G14,DEALS!AR$5:BB$124,5,FALSE))</f>
        <v/>
      </c>
      <c r="L14" s="14" t="str">
        <f>IF(G14="","",VLOOKUP(G14,DEALS!AR$5:BB$124,6,FALSE))</f>
        <v/>
      </c>
      <c r="M14" s="16" t="str">
        <f>IF(G14="","",VLOOKUP(G14,DEALS!AR$5:BB$124,7,FALSE))</f>
        <v/>
      </c>
      <c r="N14" s="16" t="str">
        <f>IF(G14="","",VLOOKUP(G14,DEALS!AR$5:BB$124,8,FALSE))</f>
        <v/>
      </c>
      <c r="O14" s="12" t="str">
        <f>IF(G14="","",VLOOKUP(G14,DEALS!AR$5:BB$124,9,FALSE))</f>
        <v/>
      </c>
      <c r="P14" s="18" t="str">
        <f>IF(G14="","",VLOOKUP(G14,DEALS!AR$5:BB$124,10,FALSE))</f>
        <v/>
      </c>
      <c r="Q14" s="56" t="str">
        <f t="shared" si="0"/>
        <v/>
      </c>
      <c r="R14" s="9" t="str">
        <f>IF(G14="","",VLOOKUP(G14,DEALS!AR$5:BB$124,11,FALSE))</f>
        <v/>
      </c>
    </row>
    <row r="15" spans="2:18" x14ac:dyDescent="0.2">
      <c r="B15" s="10" t="s">
        <v>5</v>
      </c>
      <c r="C15" s="61"/>
      <c r="D15" s="61"/>
      <c r="G15" s="27" t="str">
        <f>IF(C15="","",IF(DEALS!AR3&gt;=11,11,""))</f>
        <v/>
      </c>
      <c r="H15" s="29" t="str">
        <f>IF(G15="","",VLOOKUP(G15,DEALS!AR$5:BB$124,2,FALSE))</f>
        <v/>
      </c>
      <c r="I15" s="11" t="str">
        <f>IF(G15="","",VLOOKUP(G15,DEALS!AR$5:BB$124,3,FALSE))</f>
        <v/>
      </c>
      <c r="J15" s="11" t="str">
        <f>IF(G15="","",VLOOKUP(G15,DEALS!AR$5:BB$124,4,FALSE))</f>
        <v/>
      </c>
      <c r="K15" s="13" t="str">
        <f>IF(G15="","",VLOOKUP(G15,DEALS!AR$5:BB$124,5,FALSE))</f>
        <v/>
      </c>
      <c r="L15" s="13" t="str">
        <f>IF(G15="","",VLOOKUP(G15,DEALS!AR$5:BB$124,6,FALSE))</f>
        <v/>
      </c>
      <c r="M15" s="15" t="str">
        <f>IF(G15="","",VLOOKUP(G15,DEALS!AR$5:BB$124,7,FALSE))</f>
        <v/>
      </c>
      <c r="N15" s="15" t="str">
        <f>IF(G15="","",VLOOKUP(G15,DEALS!AR$5:BB$124,8,FALSE))</f>
        <v/>
      </c>
      <c r="O15" s="11" t="str">
        <f>IF(G15="","",VLOOKUP(G15,DEALS!AR$5:BB$124,9,FALSE))</f>
        <v/>
      </c>
      <c r="P15" s="17" t="str">
        <f>IF(G15="","",VLOOKUP(G15,DEALS!AR$5:BB$124,10,FALSE))</f>
        <v/>
      </c>
      <c r="Q15" s="56" t="str">
        <f t="shared" si="0"/>
        <v/>
      </c>
      <c r="R15" s="9" t="str">
        <f>IF(G15="","",VLOOKUP(G15,DEALS!AR$5:BB$124,11,FALSE))</f>
        <v/>
      </c>
    </row>
    <row r="16" spans="2:18" x14ac:dyDescent="0.2">
      <c r="B16" s="10" t="s">
        <v>47</v>
      </c>
      <c r="C16" s="44" t="s">
        <v>22</v>
      </c>
      <c r="G16" s="28" t="str">
        <f>IF(C15="","",IF(DEALS!AR3&gt;=12,12,""))</f>
        <v/>
      </c>
      <c r="H16" s="30" t="str">
        <f>IF(G16="","",VLOOKUP(G16,DEALS!AR$5:BB$124,2,FALSE))</f>
        <v/>
      </c>
      <c r="I16" s="12" t="str">
        <f>IF(G16="","",VLOOKUP(G16,DEALS!AR$5:BB$124,3,FALSE))</f>
        <v/>
      </c>
      <c r="J16" s="12" t="str">
        <f>IF(G16="","",VLOOKUP(G16,DEALS!AR$5:BB$124,4,FALSE))</f>
        <v/>
      </c>
      <c r="K16" s="14" t="str">
        <f>IF(G16="","",VLOOKUP(G16,DEALS!AR$5:BB$124,5,FALSE))</f>
        <v/>
      </c>
      <c r="L16" s="14" t="str">
        <f>IF(G16="","",VLOOKUP(G16,DEALS!AR$5:BB$124,6,FALSE))</f>
        <v/>
      </c>
      <c r="M16" s="16" t="str">
        <f>IF(G16="","",VLOOKUP(G16,DEALS!AR$5:BB$124,7,FALSE))</f>
        <v/>
      </c>
      <c r="N16" s="16" t="str">
        <f>IF(G16="","",VLOOKUP(G16,DEALS!AR$5:BB$124,8,FALSE))</f>
        <v/>
      </c>
      <c r="O16" s="12" t="str">
        <f>IF(G16="","",VLOOKUP(G16,DEALS!AR$5:BB$124,9,FALSE))</f>
        <v/>
      </c>
      <c r="P16" s="18" t="str">
        <f>IF(G16="","",VLOOKUP(G16,DEALS!AR$5:BB$124,10,FALSE))</f>
        <v/>
      </c>
      <c r="Q16" s="56" t="str">
        <f t="shared" si="0"/>
        <v/>
      </c>
      <c r="R16" s="9" t="str">
        <f>IF(G16="","",VLOOKUP(G16,DEALS!AR$5:BB$124,11,FALSE))</f>
        <v/>
      </c>
    </row>
    <row r="17" spans="7:18" x14ac:dyDescent="0.2">
      <c r="G17" s="27" t="str">
        <f>IF(C15="","",IF(DEALS!AR5&gt;=13,13,""))</f>
        <v/>
      </c>
      <c r="H17" s="29" t="str">
        <f>IF(G17="","",VLOOKUP(G17,DEALS!AR$5:BB$124,2,FALSE))</f>
        <v/>
      </c>
      <c r="I17" s="11" t="str">
        <f>IF(G17="","",VLOOKUP(G17,DEALS!AR$5:BB$124,3,FALSE))</f>
        <v/>
      </c>
      <c r="J17" s="11" t="str">
        <f>IF(G17="","",VLOOKUP(G17,DEALS!AR$5:BB$124,4,FALSE))</f>
        <v/>
      </c>
      <c r="K17" s="13" t="str">
        <f>IF(G17="","",VLOOKUP(G17,DEALS!AR$5:BB$124,5,FALSE))</f>
        <v/>
      </c>
      <c r="L17" s="13" t="str">
        <f>IF(G17="","",VLOOKUP(G17,DEALS!AR$5:BB$124,6,FALSE))</f>
        <v/>
      </c>
      <c r="M17" s="15" t="str">
        <f>IF(G17="","",VLOOKUP(G17,DEALS!AR$5:BB$124,7,FALSE))</f>
        <v/>
      </c>
      <c r="N17" s="15" t="str">
        <f>IF(G17="","",VLOOKUP(G17,DEALS!AR$5:BB$124,8,FALSE))</f>
        <v/>
      </c>
      <c r="O17" s="11" t="str">
        <f>IF(G17="","",VLOOKUP(G17,DEALS!AR$5:BB$124,9,FALSE))</f>
        <v/>
      </c>
      <c r="P17" s="17" t="str">
        <f>IF(G17="","",VLOOKUP(G17,DEALS!AR$5:BB$124,10,FALSE))</f>
        <v/>
      </c>
      <c r="Q17" s="56" t="str">
        <f t="shared" si="0"/>
        <v/>
      </c>
      <c r="R17" s="9" t="str">
        <f>IF(G17="","",VLOOKUP(G17,DEALS!AR$5:BB$124,11,FALSE))</f>
        <v/>
      </c>
    </row>
    <row r="18" spans="7:18" x14ac:dyDescent="0.2">
      <c r="G18" s="28" t="str">
        <f>IF(C15="","",IF(DEALS!AR5&gt;=14,14,""))</f>
        <v/>
      </c>
      <c r="H18" s="30" t="str">
        <f>IF(G18="","",VLOOKUP(G18,DEALS!AR$5:BB$124,2,FALSE))</f>
        <v/>
      </c>
      <c r="I18" s="12" t="str">
        <f>IF(G18="","",VLOOKUP(G18,DEALS!AR$5:BB$124,3,FALSE))</f>
        <v/>
      </c>
      <c r="J18" s="12" t="str">
        <f>IF(G18="","",VLOOKUP(G18,DEALS!AR$5:BB$124,4,FALSE))</f>
        <v/>
      </c>
      <c r="K18" s="14" t="str">
        <f>IF(G18="","",VLOOKUP(G18,DEALS!AR$5:BB$124,5,FALSE))</f>
        <v/>
      </c>
      <c r="L18" s="14" t="str">
        <f>IF(G18="","",VLOOKUP(G18,DEALS!AR$5:BB$124,6,FALSE))</f>
        <v/>
      </c>
      <c r="M18" s="16" t="str">
        <f>IF(G18="","",VLOOKUP(G18,DEALS!AR$5:BB$124,7,FALSE))</f>
        <v/>
      </c>
      <c r="N18" s="16" t="str">
        <f>IF(G18="","",VLOOKUP(G18,DEALS!AR$5:BB$124,8,FALSE))</f>
        <v/>
      </c>
      <c r="O18" s="12" t="str">
        <f>IF(G18="","",VLOOKUP(G18,DEALS!AR$5:BB$124,9,FALSE))</f>
        <v/>
      </c>
      <c r="P18" s="18" t="str">
        <f>IF(G18="","",VLOOKUP(G18,DEALS!AR$5:BB$124,10,FALSE))</f>
        <v/>
      </c>
      <c r="Q18" s="56" t="str">
        <f t="shared" si="0"/>
        <v/>
      </c>
      <c r="R18" s="9" t="str">
        <f>IF(G18="","",VLOOKUP(G18,DEALS!AR$5:BB$124,11,FALSE))</f>
        <v/>
      </c>
    </row>
    <row r="19" spans="7:18" x14ac:dyDescent="0.2">
      <c r="G19" s="27" t="str">
        <f>IF(C15="","",IF(DEALS!AR7&gt;=15,15,""))</f>
        <v/>
      </c>
      <c r="H19" s="29" t="str">
        <f>IF(G19="","",VLOOKUP(G19,DEALS!AR$5:BB$124,2,FALSE))</f>
        <v/>
      </c>
      <c r="I19" s="11" t="str">
        <f>IF(G19="","",VLOOKUP(G19,DEALS!AR$5:BB$124,3,FALSE))</f>
        <v/>
      </c>
      <c r="J19" s="11" t="str">
        <f>IF(G19="","",VLOOKUP(G19,DEALS!AR$5:BB$124,4,FALSE))</f>
        <v/>
      </c>
      <c r="K19" s="13" t="str">
        <f>IF(G19="","",VLOOKUP(G19,DEALS!AR$5:BB$124,5,FALSE))</f>
        <v/>
      </c>
      <c r="L19" s="13" t="str">
        <f>IF(G19="","",VLOOKUP(G19,DEALS!AR$5:BB$124,6,FALSE))</f>
        <v/>
      </c>
      <c r="M19" s="15" t="str">
        <f>IF(G19="","",VLOOKUP(G19,DEALS!AR$5:BB$124,7,FALSE))</f>
        <v/>
      </c>
      <c r="N19" s="15" t="str">
        <f>IF(G19="","",VLOOKUP(G19,DEALS!AR$5:BB$124,8,FALSE))</f>
        <v/>
      </c>
      <c r="O19" s="11" t="str">
        <f>IF(G19="","",VLOOKUP(G19,DEALS!AR$5:BB$124,9,FALSE))</f>
        <v/>
      </c>
      <c r="P19" s="17" t="str">
        <f>IF(G19="","",VLOOKUP(G19,DEALS!AR$5:BB$124,10,FALSE))</f>
        <v/>
      </c>
      <c r="Q19" s="56" t="str">
        <f t="shared" si="0"/>
        <v/>
      </c>
      <c r="R19" s="9" t="str">
        <f>IF(G19="","",VLOOKUP(G19,DEALS!AR$5:BB$124,11,FALSE))</f>
        <v/>
      </c>
    </row>
    <row r="20" spans="7:18" x14ac:dyDescent="0.2">
      <c r="G20" s="28" t="str">
        <f>IF(C15="","",IF(DEALS!AR7&gt;=16,16,""))</f>
        <v/>
      </c>
      <c r="H20" s="30" t="str">
        <f>IF(G20="","",VLOOKUP(G20,DEALS!AR$5:BB$124,2,FALSE))</f>
        <v/>
      </c>
      <c r="I20" s="12" t="str">
        <f>IF(G20="","",VLOOKUP(G20,DEALS!AR$5:BB$124,3,FALSE))</f>
        <v/>
      </c>
      <c r="J20" s="12" t="str">
        <f>IF(G20="","",VLOOKUP(G20,DEALS!AR$5:BB$124,4,FALSE))</f>
        <v/>
      </c>
      <c r="K20" s="14" t="str">
        <f>IF(G20="","",VLOOKUP(G20,DEALS!AR$5:BB$124,5,FALSE))</f>
        <v/>
      </c>
      <c r="L20" s="14" t="str">
        <f>IF(G20="","",VLOOKUP(G20,DEALS!AR$5:BB$124,6,FALSE))</f>
        <v/>
      </c>
      <c r="M20" s="16" t="str">
        <f>IF(G20="","",VLOOKUP(G20,DEALS!AR$5:BB$124,7,FALSE))</f>
        <v/>
      </c>
      <c r="N20" s="16" t="str">
        <f>IF(G20="","",VLOOKUP(G20,DEALS!AR$5:BB$124,8,FALSE))</f>
        <v/>
      </c>
      <c r="O20" s="12" t="str">
        <f>IF(G20="","",VLOOKUP(G20,DEALS!AR$5:BB$124,9,FALSE))</f>
        <v/>
      </c>
      <c r="P20" s="18" t="str">
        <f>IF(G20="","",VLOOKUP(G20,DEALS!AR$5:BB$124,10,FALSE))</f>
        <v/>
      </c>
      <c r="Q20" s="56" t="str">
        <f t="shared" si="0"/>
        <v/>
      </c>
      <c r="R20" s="9" t="str">
        <f>IF(G20="","",VLOOKUP(G20,DEALS!AR$5:BB$124,11,FALSE))</f>
        <v/>
      </c>
    </row>
    <row r="21" spans="7:18" x14ac:dyDescent="0.2">
      <c r="G21" s="27" t="str">
        <f>IF(C15="","",IF(DEALS!AR9&gt;=17,17,""))</f>
        <v/>
      </c>
      <c r="H21" s="29" t="str">
        <f>IF(G21="","",VLOOKUP(G21,DEALS!AR$5:BB$124,2,FALSE))</f>
        <v/>
      </c>
      <c r="I21" s="11" t="str">
        <f>IF(G21="","",VLOOKUP(G21,DEALS!AR$5:BB$124,3,FALSE))</f>
        <v/>
      </c>
      <c r="J21" s="11" t="str">
        <f>IF(G21="","",VLOOKUP(G21,DEALS!AR$5:BB$124,4,FALSE))</f>
        <v/>
      </c>
      <c r="K21" s="13" t="str">
        <f>IF(G21="","",VLOOKUP(G21,DEALS!AR$5:BB$124,5,FALSE))</f>
        <v/>
      </c>
      <c r="L21" s="13" t="str">
        <f>IF(G21="","",VLOOKUP(G21,DEALS!AR$5:BB$124,6,FALSE))</f>
        <v/>
      </c>
      <c r="M21" s="15" t="str">
        <f>IF(G21="","",VLOOKUP(G21,DEALS!AR$5:BB$124,7,FALSE))</f>
        <v/>
      </c>
      <c r="N21" s="15" t="str">
        <f>IF(G21="","",VLOOKUP(G21,DEALS!AR$5:BB$124,8,FALSE))</f>
        <v/>
      </c>
      <c r="O21" s="11" t="str">
        <f>IF(G21="","",VLOOKUP(G21,DEALS!AR$5:BB$124,9,FALSE))</f>
        <v/>
      </c>
      <c r="P21" s="17" t="str">
        <f>IF(G21="","",VLOOKUP(G21,DEALS!AR$5:BB$124,10,FALSE))</f>
        <v/>
      </c>
      <c r="Q21" s="56" t="str">
        <f t="shared" si="0"/>
        <v/>
      </c>
      <c r="R21" s="9" t="str">
        <f>IF(G21="","",VLOOKUP(G21,DEALS!AR$5:BB$124,11,FALSE))</f>
        <v/>
      </c>
    </row>
    <row r="22" spans="7:18" x14ac:dyDescent="0.2">
      <c r="G22" s="28" t="str">
        <f>IF(C15="","",IF(DEALS!AR9&gt;=18,18,""))</f>
        <v/>
      </c>
      <c r="H22" s="30" t="str">
        <f>IF(G22="","",VLOOKUP(G22,DEALS!AR$5:BB$124,2,FALSE))</f>
        <v/>
      </c>
      <c r="I22" s="12" t="str">
        <f>IF(G22="","",VLOOKUP(G22,DEALS!AR$5:BB$124,3,FALSE))</f>
        <v/>
      </c>
      <c r="J22" s="12" t="str">
        <f>IF(G22="","",VLOOKUP(G22,DEALS!AR$5:BB$124,4,FALSE))</f>
        <v/>
      </c>
      <c r="K22" s="14" t="str">
        <f>IF(G22="","",VLOOKUP(G22,DEALS!AR$5:BB$124,5,FALSE))</f>
        <v/>
      </c>
      <c r="L22" s="14" t="str">
        <f>IF(G22="","",VLOOKUP(G22,DEALS!AR$5:BB$124,6,FALSE))</f>
        <v/>
      </c>
      <c r="M22" s="16" t="str">
        <f>IF(G22="","",VLOOKUP(G22,DEALS!AR$5:BB$124,7,FALSE))</f>
        <v/>
      </c>
      <c r="N22" s="16" t="str">
        <f>IF(G22="","",VLOOKUP(G22,DEALS!AR$5:BB$124,8,FALSE))</f>
        <v/>
      </c>
      <c r="O22" s="12" t="str">
        <f>IF(G22="","",VLOOKUP(G22,DEALS!AR$5:BB$124,9,FALSE))</f>
        <v/>
      </c>
      <c r="P22" s="18" t="str">
        <f>IF(G22="","",VLOOKUP(G22,DEALS!AR$5:BB$124,10,FALSE))</f>
        <v/>
      </c>
      <c r="Q22" s="56" t="str">
        <f t="shared" si="0"/>
        <v/>
      </c>
      <c r="R22" s="9" t="str">
        <f>IF(G22="","",VLOOKUP(G22,DEALS!AR$5:BB$124,11,FALSE))</f>
        <v/>
      </c>
    </row>
    <row r="23" spans="7:18" x14ac:dyDescent="0.2">
      <c r="G23" s="27" t="str">
        <f>IF(C15="","",IF(DEALS!AR11&gt;=19,19,""))</f>
        <v/>
      </c>
      <c r="H23" s="29" t="str">
        <f>IF(G23="","",VLOOKUP(G23,DEALS!AR$5:BB$124,2,FALSE))</f>
        <v/>
      </c>
      <c r="I23" s="11" t="str">
        <f>IF(G23="","",VLOOKUP(G23,DEALS!AR$5:BB$124,3,FALSE))</f>
        <v/>
      </c>
      <c r="J23" s="11" t="str">
        <f>IF(G23="","",VLOOKUP(G23,DEALS!AR$5:BB$124,4,FALSE))</f>
        <v/>
      </c>
      <c r="K23" s="13" t="str">
        <f>IF(G23="","",VLOOKUP(G23,DEALS!AR$5:BB$124,5,FALSE))</f>
        <v/>
      </c>
      <c r="L23" s="13" t="str">
        <f>IF(G23="","",VLOOKUP(G23,DEALS!AR$5:BB$124,6,FALSE))</f>
        <v/>
      </c>
      <c r="M23" s="15" t="str">
        <f>IF(G23="","",VLOOKUP(G23,DEALS!AR$5:BB$124,7,FALSE))</f>
        <v/>
      </c>
      <c r="N23" s="15" t="str">
        <f>IF(G23="","",VLOOKUP(G23,DEALS!AR$5:BB$124,8,FALSE))</f>
        <v/>
      </c>
      <c r="O23" s="11" t="str">
        <f>IF(G23="","",VLOOKUP(G23,DEALS!AR$5:BB$124,9,FALSE))</f>
        <v/>
      </c>
      <c r="P23" s="17" t="str">
        <f>IF(G23="","",VLOOKUP(G23,DEALS!AR$5:BB$124,10,FALSE))</f>
        <v/>
      </c>
      <c r="Q23" s="56" t="str">
        <f t="shared" si="0"/>
        <v/>
      </c>
      <c r="R23" s="9" t="str">
        <f>IF(G23="","",VLOOKUP(G23,DEALS!AR$5:BB$124,11,FALSE))</f>
        <v/>
      </c>
    </row>
    <row r="24" spans="7:18" x14ac:dyDescent="0.2">
      <c r="G24" s="28" t="str">
        <f>IF(C15="","",IF(DEALS!AR11&gt;=20,20,""))</f>
        <v/>
      </c>
      <c r="H24" s="30" t="str">
        <f>IF(G24="","",VLOOKUP(G24,DEALS!AR$5:BB$124,2,FALSE))</f>
        <v/>
      </c>
      <c r="I24" s="12" t="str">
        <f>IF(G24="","",VLOOKUP(G24,DEALS!AR$5:BB$124,3,FALSE))</f>
        <v/>
      </c>
      <c r="J24" s="12" t="str">
        <f>IF(G24="","",VLOOKUP(G24,DEALS!AR$5:BB$124,4,FALSE))</f>
        <v/>
      </c>
      <c r="K24" s="14" t="str">
        <f>IF(G24="","",VLOOKUP(G24,DEALS!AR$5:BB$124,5,FALSE))</f>
        <v/>
      </c>
      <c r="L24" s="14" t="str">
        <f>IF(G24="","",VLOOKUP(G24,DEALS!AR$5:BB$124,6,FALSE))</f>
        <v/>
      </c>
      <c r="M24" s="16" t="str">
        <f>IF(G24="","",VLOOKUP(G24,DEALS!AR$5:BB$124,7,FALSE))</f>
        <v/>
      </c>
      <c r="N24" s="16" t="str">
        <f>IF(G24="","",VLOOKUP(G24,DEALS!AR$5:BB$124,8,FALSE))</f>
        <v/>
      </c>
      <c r="O24" s="12" t="str">
        <f>IF(G24="","",VLOOKUP(G24,DEALS!AR$5:BB$124,9,FALSE))</f>
        <v/>
      </c>
      <c r="P24" s="18" t="str">
        <f>IF(G24="","",VLOOKUP(G24,DEALS!AR$5:BB$124,10,FALSE))</f>
        <v/>
      </c>
      <c r="Q24" s="56" t="str">
        <f t="shared" si="0"/>
        <v/>
      </c>
      <c r="R24" s="9" t="str">
        <f>IF(G24="","",VLOOKUP(G24,DEALS!AR$5:BB$124,11,FALSE))</f>
        <v/>
      </c>
    </row>
    <row r="25" spans="7:18" x14ac:dyDescent="0.2">
      <c r="G25" s="27" t="str">
        <f>IF(C15="","",IF(DEALS!AR13&gt;=21,21,""))</f>
        <v/>
      </c>
      <c r="H25" s="29" t="str">
        <f>IF(G25="","",VLOOKUP(G25,DEALS!AR$5:BB$124,2,FALSE))</f>
        <v/>
      </c>
      <c r="I25" s="11" t="str">
        <f>IF(G25="","",VLOOKUP(G25,DEALS!AR$5:BB$124,3,FALSE))</f>
        <v/>
      </c>
      <c r="J25" s="11" t="str">
        <f>IF(G25="","",VLOOKUP(G25,DEALS!AR$5:BB$124,4,FALSE))</f>
        <v/>
      </c>
      <c r="K25" s="13" t="str">
        <f>IF(G25="","",VLOOKUP(G25,DEALS!AR$5:BB$124,5,FALSE))</f>
        <v/>
      </c>
      <c r="L25" s="13" t="str">
        <f>IF(G25="","",VLOOKUP(G25,DEALS!AR$5:BB$124,6,FALSE))</f>
        <v/>
      </c>
      <c r="M25" s="15" t="str">
        <f>IF(G25="","",VLOOKUP(G25,DEALS!AR$5:BB$124,7,FALSE))</f>
        <v/>
      </c>
      <c r="N25" s="15" t="str">
        <f>IF(G25="","",VLOOKUP(G25,DEALS!AR$5:BB$124,8,FALSE))</f>
        <v/>
      </c>
      <c r="O25" s="11" t="str">
        <f>IF(G25="","",VLOOKUP(G25,DEALS!AR$5:BB$124,9,FALSE))</f>
        <v/>
      </c>
      <c r="P25" s="17" t="str">
        <f>IF(G25="","",VLOOKUP(G25,DEALS!AR$5:BB$124,10,FALSE))</f>
        <v/>
      </c>
      <c r="Q25" s="56" t="str">
        <f t="shared" si="0"/>
        <v/>
      </c>
      <c r="R25" s="9" t="str">
        <f>IF(G25="","",VLOOKUP(G25,DEALS!AR$5:BB$124,11,FALSE))</f>
        <v/>
      </c>
    </row>
    <row r="26" spans="7:18" x14ac:dyDescent="0.2">
      <c r="G26" s="28" t="str">
        <f>IF(C15="","",IF(DEALS!AR13&gt;=22,22,""))</f>
        <v/>
      </c>
      <c r="H26" s="30" t="str">
        <f>IF(G26="","",VLOOKUP(G26,DEALS!AR$5:BB$124,2,FALSE))</f>
        <v/>
      </c>
      <c r="I26" s="12" t="str">
        <f>IF(G26="","",VLOOKUP(G26,DEALS!AR$5:BB$124,3,FALSE))</f>
        <v/>
      </c>
      <c r="J26" s="12" t="str">
        <f>IF(G26="","",VLOOKUP(G26,DEALS!AR$5:BB$124,4,FALSE))</f>
        <v/>
      </c>
      <c r="K26" s="14" t="str">
        <f>IF(G26="","",VLOOKUP(G26,DEALS!AR$5:BB$124,5,FALSE))</f>
        <v/>
      </c>
      <c r="L26" s="14" t="str">
        <f>IF(G26="","",VLOOKUP(G26,DEALS!AR$5:BB$124,6,FALSE))</f>
        <v/>
      </c>
      <c r="M26" s="16" t="str">
        <f>IF(G26="","",VLOOKUP(G26,DEALS!AR$5:BB$124,7,FALSE))</f>
        <v/>
      </c>
      <c r="N26" s="16" t="str">
        <f>IF(G26="","",VLOOKUP(G26,DEALS!AR$5:BB$124,8,FALSE))</f>
        <v/>
      </c>
      <c r="O26" s="12" t="str">
        <f>IF(G26="","",VLOOKUP(G26,DEALS!AR$5:BB$124,9,FALSE))</f>
        <v/>
      </c>
      <c r="P26" s="18" t="str">
        <f>IF(G26="","",VLOOKUP(G26,DEALS!AR$5:BB$124,10,FALSE))</f>
        <v/>
      </c>
      <c r="Q26" s="56" t="str">
        <f t="shared" si="0"/>
        <v/>
      </c>
      <c r="R26" s="9" t="str">
        <f>IF(G26="","",VLOOKUP(G26,DEALS!AR$5:BB$124,11,FALSE))</f>
        <v/>
      </c>
    </row>
    <row r="27" spans="7:18" x14ac:dyDescent="0.2">
      <c r="G27" s="27" t="str">
        <f>IF(C15="","",IF(DEALS!AR15&gt;=23,23,""))</f>
        <v/>
      </c>
      <c r="H27" s="29" t="str">
        <f>IF(G27="","",VLOOKUP(G27,DEALS!AR$5:BB$124,2,FALSE))</f>
        <v/>
      </c>
      <c r="I27" s="11" t="str">
        <f>IF(G27="","",VLOOKUP(G27,DEALS!AR$5:BB$124,3,FALSE))</f>
        <v/>
      </c>
      <c r="J27" s="11" t="str">
        <f>IF(G27="","",VLOOKUP(G27,DEALS!AR$5:BB$124,4,FALSE))</f>
        <v/>
      </c>
      <c r="K27" s="13" t="str">
        <f>IF(G27="","",VLOOKUP(G27,DEALS!AR$5:BB$124,5,FALSE))</f>
        <v/>
      </c>
      <c r="L27" s="13" t="str">
        <f>IF(G27="","",VLOOKUP(G27,DEALS!AR$5:BB$124,6,FALSE))</f>
        <v/>
      </c>
      <c r="M27" s="15" t="str">
        <f>IF(G27="","",VLOOKUP(G27,DEALS!AR$5:BB$124,7,FALSE))</f>
        <v/>
      </c>
      <c r="N27" s="15" t="str">
        <f>IF(G27="","",VLOOKUP(G27,DEALS!AR$5:BB$124,8,FALSE))</f>
        <v/>
      </c>
      <c r="O27" s="11" t="str">
        <f>IF(G27="","",VLOOKUP(G27,DEALS!AR$5:BB$124,9,FALSE))</f>
        <v/>
      </c>
      <c r="P27" s="17" t="str">
        <f>IF(G27="","",VLOOKUP(G27,DEALS!AR$5:BB$124,10,FALSE))</f>
        <v/>
      </c>
      <c r="Q27" s="56" t="str">
        <f t="shared" si="0"/>
        <v/>
      </c>
      <c r="R27" s="9" t="str">
        <f>IF(G27="","",VLOOKUP(G27,DEALS!AR$5:BB$124,11,FALSE))</f>
        <v/>
      </c>
    </row>
    <row r="28" spans="7:18" x14ac:dyDescent="0.2">
      <c r="G28" s="28" t="str">
        <f>IF(C15="","",IF(DEALS!AR15&gt;=24,24,""))</f>
        <v/>
      </c>
      <c r="H28" s="30" t="str">
        <f>IF(G28="","",VLOOKUP(G28,DEALS!AR$5:BB$124,2,FALSE))</f>
        <v/>
      </c>
      <c r="I28" s="12" t="str">
        <f>IF(G28="","",VLOOKUP(G28,DEALS!AR$5:BB$124,3,FALSE))</f>
        <v/>
      </c>
      <c r="J28" s="12" t="str">
        <f>IF(G28="","",VLOOKUP(G28,DEALS!AR$5:BB$124,4,FALSE))</f>
        <v/>
      </c>
      <c r="K28" s="14" t="str">
        <f>IF(G28="","",VLOOKUP(G28,DEALS!AR$5:BB$124,5,FALSE))</f>
        <v/>
      </c>
      <c r="L28" s="14" t="str">
        <f>IF(G28="","",VLOOKUP(G28,DEALS!AR$5:BB$124,6,FALSE))</f>
        <v/>
      </c>
      <c r="M28" s="16" t="str">
        <f>IF(G28="","",VLOOKUP(G28,DEALS!AR$5:BB$124,7,FALSE))</f>
        <v/>
      </c>
      <c r="N28" s="16" t="str">
        <f>IF(G28="","",VLOOKUP(G28,DEALS!AR$5:BB$124,8,FALSE))</f>
        <v/>
      </c>
      <c r="O28" s="12" t="str">
        <f>IF(G28="","",VLOOKUP(G28,DEALS!AR$5:BB$124,9,FALSE))</f>
        <v/>
      </c>
      <c r="P28" s="18" t="str">
        <f>IF(G28="","",VLOOKUP(G28,DEALS!AR$5:BB$124,10,FALSE))</f>
        <v/>
      </c>
      <c r="Q28" s="56" t="str">
        <f t="shared" si="0"/>
        <v/>
      </c>
      <c r="R28" s="9" t="str">
        <f>IF(G28="","",VLOOKUP(G28,DEALS!AR$5:BB$124,11,FALSE))</f>
        <v/>
      </c>
    </row>
    <row r="29" spans="7:18" x14ac:dyDescent="0.2">
      <c r="G29" s="27" t="str">
        <f>IF(C15="","",IF(DEALS!AR17&gt;=25,25,""))</f>
        <v/>
      </c>
      <c r="H29" s="29" t="str">
        <f>IF(G29="","",VLOOKUP(G29,DEALS!AR$5:BB$124,2,FALSE))</f>
        <v/>
      </c>
      <c r="I29" s="11" t="str">
        <f>IF(G29="","",VLOOKUP(G29,DEALS!AR$5:BB$124,3,FALSE))</f>
        <v/>
      </c>
      <c r="J29" s="11" t="str">
        <f>IF(G29="","",VLOOKUP(G29,DEALS!AR$5:BB$124,4,FALSE))</f>
        <v/>
      </c>
      <c r="K29" s="13" t="str">
        <f>IF(G29="","",VLOOKUP(G29,DEALS!AR$5:BB$124,5,FALSE))</f>
        <v/>
      </c>
      <c r="L29" s="13" t="str">
        <f>IF(G29="","",VLOOKUP(G29,DEALS!AR$5:BB$124,6,FALSE))</f>
        <v/>
      </c>
      <c r="M29" s="15" t="str">
        <f>IF(G29="","",VLOOKUP(G29,DEALS!AR$5:BB$124,7,FALSE))</f>
        <v/>
      </c>
      <c r="N29" s="15" t="str">
        <f>IF(G29="","",VLOOKUP(G29,DEALS!AR$5:BB$124,8,FALSE))</f>
        <v/>
      </c>
      <c r="O29" s="11" t="str">
        <f>IF(G29="","",VLOOKUP(G29,DEALS!AR$5:BB$124,9,FALSE))</f>
        <v/>
      </c>
      <c r="P29" s="17" t="str">
        <f>IF(G29="","",VLOOKUP(G29,DEALS!AR$5:BB$124,10,FALSE))</f>
        <v/>
      </c>
      <c r="Q29" s="56" t="str">
        <f t="shared" si="0"/>
        <v/>
      </c>
      <c r="R29" s="9" t="str">
        <f>IF(G29="","",VLOOKUP(G29,DEALS!AR$5:BB$124,11,FALSE))</f>
        <v/>
      </c>
    </row>
    <row r="30" spans="7:18" x14ac:dyDescent="0.2">
      <c r="G30" s="28" t="str">
        <f>IF(C15="","",IF(DEALS!AR17&gt;=26,26,""))</f>
        <v/>
      </c>
      <c r="H30" s="30" t="str">
        <f>IF(G30="","",VLOOKUP(G30,DEALS!AR$5:BB$124,2,FALSE))</f>
        <v/>
      </c>
      <c r="I30" s="12" t="str">
        <f>IF(G30="","",VLOOKUP(G30,DEALS!AR$5:BB$124,3,FALSE))</f>
        <v/>
      </c>
      <c r="J30" s="12" t="str">
        <f>IF(G30="","",VLOOKUP(G30,DEALS!AR$5:BB$124,4,FALSE))</f>
        <v/>
      </c>
      <c r="K30" s="14" t="str">
        <f>IF(G30="","",VLOOKUP(G30,DEALS!AR$5:BB$124,5,FALSE))</f>
        <v/>
      </c>
      <c r="L30" s="14" t="str">
        <f>IF(G30="","",VLOOKUP(G30,DEALS!AR$5:BB$124,6,FALSE))</f>
        <v/>
      </c>
      <c r="M30" s="16" t="str">
        <f>IF(G30="","",VLOOKUP(G30,DEALS!AR$5:BB$124,7,FALSE))</f>
        <v/>
      </c>
      <c r="N30" s="16" t="str">
        <f>IF(G30="","",VLOOKUP(G30,DEALS!AR$5:BB$124,8,FALSE))</f>
        <v/>
      </c>
      <c r="O30" s="12" t="str">
        <f>IF(G30="","",VLOOKUP(G30,DEALS!AR$5:BB$124,9,FALSE))</f>
        <v/>
      </c>
      <c r="P30" s="18" t="str">
        <f>IF(G30="","",VLOOKUP(G30,DEALS!AR$5:BB$124,10,FALSE))</f>
        <v/>
      </c>
      <c r="Q30" s="56" t="str">
        <f t="shared" si="0"/>
        <v/>
      </c>
      <c r="R30" s="9" t="str">
        <f>IF(G30="","",VLOOKUP(G30,DEALS!AR$5:BB$124,11,FALSE))</f>
        <v/>
      </c>
    </row>
    <row r="31" spans="7:18" x14ac:dyDescent="0.2">
      <c r="G31" s="27" t="str">
        <f>IF(C15="","",IF(DEALS!AR19&gt;=27,27,""))</f>
        <v/>
      </c>
      <c r="H31" s="29" t="str">
        <f>IF(G31="","",VLOOKUP(G31,DEALS!AR$5:BB$124,2,FALSE))</f>
        <v/>
      </c>
      <c r="I31" s="11" t="str">
        <f>IF(G31="","",VLOOKUP(G31,DEALS!AR$5:BB$124,3,FALSE))</f>
        <v/>
      </c>
      <c r="J31" s="11" t="str">
        <f>IF(G31="","",VLOOKUP(G31,DEALS!AR$5:BB$124,4,FALSE))</f>
        <v/>
      </c>
      <c r="K31" s="13" t="str">
        <f>IF(G31="","",VLOOKUP(G31,DEALS!AR$5:BB$124,5,FALSE))</f>
        <v/>
      </c>
      <c r="L31" s="13" t="str">
        <f>IF(G31="","",VLOOKUP(G31,DEALS!AR$5:BB$124,6,FALSE))</f>
        <v/>
      </c>
      <c r="M31" s="15" t="str">
        <f>IF(G31="","",VLOOKUP(G31,DEALS!AR$5:BB$124,7,FALSE))</f>
        <v/>
      </c>
      <c r="N31" s="15" t="str">
        <f>IF(G31="","",VLOOKUP(G31,DEALS!AR$5:BB$124,8,FALSE))</f>
        <v/>
      </c>
      <c r="O31" s="11" t="str">
        <f>IF(G31="","",VLOOKUP(G31,DEALS!AR$5:BB$124,9,FALSE))</f>
        <v/>
      </c>
      <c r="P31" s="17" t="str">
        <f>IF(G31="","",VLOOKUP(G31,DEALS!AR$5:BB$124,10,FALSE))</f>
        <v/>
      </c>
      <c r="Q31" s="56" t="str">
        <f t="shared" si="0"/>
        <v/>
      </c>
      <c r="R31" s="9" t="str">
        <f>IF(G31="","",VLOOKUP(G31,DEALS!AR$5:BB$124,11,FALSE))</f>
        <v/>
      </c>
    </row>
    <row r="32" spans="7:18" x14ac:dyDescent="0.2">
      <c r="G32" s="28" t="str">
        <f>IF(C15="","",IF(DEALS!AR19&gt;=28,28,""))</f>
        <v/>
      </c>
      <c r="H32" s="30" t="str">
        <f>IF(G32="","",VLOOKUP(G32,DEALS!AR$5:BB$124,2,FALSE))</f>
        <v/>
      </c>
      <c r="I32" s="12" t="str">
        <f>IF(G32="","",VLOOKUP(G32,DEALS!AR$5:BB$124,3,FALSE))</f>
        <v/>
      </c>
      <c r="J32" s="12" t="str">
        <f>IF(G32="","",VLOOKUP(G32,DEALS!AR$5:BB$124,4,FALSE))</f>
        <v/>
      </c>
      <c r="K32" s="14" t="str">
        <f>IF(G32="","",VLOOKUP(G32,DEALS!AR$5:BB$124,5,FALSE))</f>
        <v/>
      </c>
      <c r="L32" s="14" t="str">
        <f>IF(G32="","",VLOOKUP(G32,DEALS!AR$5:BB$124,6,FALSE))</f>
        <v/>
      </c>
      <c r="M32" s="16" t="str">
        <f>IF(G32="","",VLOOKUP(G32,DEALS!AR$5:BB$124,7,FALSE))</f>
        <v/>
      </c>
      <c r="N32" s="16" t="str">
        <f>IF(G32="","",VLOOKUP(G32,DEALS!AR$5:BB$124,8,FALSE))</f>
        <v/>
      </c>
      <c r="O32" s="12" t="str">
        <f>IF(G32="","",VLOOKUP(G32,DEALS!AR$5:BB$124,9,FALSE))</f>
        <v/>
      </c>
      <c r="P32" s="18" t="str">
        <f>IF(G32="","",VLOOKUP(G32,DEALS!AR$5:BB$124,10,FALSE))</f>
        <v/>
      </c>
      <c r="Q32" s="56" t="str">
        <f t="shared" si="0"/>
        <v/>
      </c>
      <c r="R32" s="9" t="str">
        <f>IF(G32="","",VLOOKUP(G32,DEALS!AR$5:BB$124,11,FALSE))</f>
        <v/>
      </c>
    </row>
    <row r="33" spans="7:18" x14ac:dyDescent="0.2">
      <c r="G33" s="27" t="str">
        <f>IF(C15="","",IF(DEALS!AR21&gt;=29,29,""))</f>
        <v/>
      </c>
      <c r="H33" s="29" t="str">
        <f>IF(G33="","",VLOOKUP(G33,DEALS!AR$5:BB$124,2,FALSE))</f>
        <v/>
      </c>
      <c r="I33" s="11" t="str">
        <f>IF(G33="","",VLOOKUP(G33,DEALS!AR$5:BB$124,3,FALSE))</f>
        <v/>
      </c>
      <c r="J33" s="11" t="str">
        <f>IF(G33="","",VLOOKUP(G33,DEALS!AR$5:BB$124,4,FALSE))</f>
        <v/>
      </c>
      <c r="K33" s="13" t="str">
        <f>IF(G33="","",VLOOKUP(G33,DEALS!AR$5:BB$124,5,FALSE))</f>
        <v/>
      </c>
      <c r="L33" s="13" t="str">
        <f>IF(G33="","",VLOOKUP(G33,DEALS!AR$5:BB$124,6,FALSE))</f>
        <v/>
      </c>
      <c r="M33" s="15" t="str">
        <f>IF(G33="","",VLOOKUP(G33,DEALS!AR$5:BB$124,7,FALSE))</f>
        <v/>
      </c>
      <c r="N33" s="15" t="str">
        <f>IF(G33="","",VLOOKUP(G33,DEALS!AR$5:BB$124,8,FALSE))</f>
        <v/>
      </c>
      <c r="O33" s="11" t="str">
        <f>IF(G33="","",VLOOKUP(G33,DEALS!AR$5:BB$124,9,FALSE))</f>
        <v/>
      </c>
      <c r="P33" s="17" t="str">
        <f>IF(G33="","",VLOOKUP(G33,DEALS!AR$5:BB$124,10,FALSE))</f>
        <v/>
      </c>
      <c r="Q33" s="56" t="str">
        <f t="shared" si="0"/>
        <v/>
      </c>
      <c r="R33" s="9" t="str">
        <f>IF(G33="","",VLOOKUP(G33,DEALS!AR$5:BB$124,11,FALSE))</f>
        <v/>
      </c>
    </row>
    <row r="34" spans="7:18" x14ac:dyDescent="0.2">
      <c r="G34" s="28" t="str">
        <f>IF(C15="","",IF(DEALS!AR21&gt;=30,30,""))</f>
        <v/>
      </c>
      <c r="H34" s="30" t="str">
        <f>IF(G34="","",VLOOKUP(G34,DEALS!AR$5:BB$124,2,FALSE))</f>
        <v/>
      </c>
      <c r="I34" s="12" t="str">
        <f>IF(G34="","",VLOOKUP(G34,DEALS!AR$5:BB$124,3,FALSE))</f>
        <v/>
      </c>
      <c r="J34" s="12" t="str">
        <f>IF(G34="","",VLOOKUP(G34,DEALS!AR$5:BB$124,4,FALSE))</f>
        <v/>
      </c>
      <c r="K34" s="14" t="str">
        <f>IF(G34="","",VLOOKUP(G34,DEALS!AR$5:BB$124,5,FALSE))</f>
        <v/>
      </c>
      <c r="L34" s="14" t="str">
        <f>IF(G34="","",VLOOKUP(G34,DEALS!AR$5:BB$124,6,FALSE))</f>
        <v/>
      </c>
      <c r="M34" s="16" t="str">
        <f>IF(G34="","",VLOOKUP(G34,DEALS!AR$5:BB$124,7,FALSE))</f>
        <v/>
      </c>
      <c r="N34" s="16" t="str">
        <f>IF(G34="","",VLOOKUP(G34,DEALS!AR$5:BB$124,8,FALSE))</f>
        <v/>
      </c>
      <c r="O34" s="12" t="str">
        <f>IF(G34="","",VLOOKUP(G34,DEALS!AR$5:BB$124,9,FALSE))</f>
        <v/>
      </c>
      <c r="P34" s="18" t="str">
        <f>IF(G34="","",VLOOKUP(G34,DEALS!AR$5:BB$124,10,FALSE))</f>
        <v/>
      </c>
      <c r="Q34" s="56" t="str">
        <f t="shared" si="0"/>
        <v/>
      </c>
      <c r="R34" s="9" t="str">
        <f>IF(G34="","",VLOOKUP(G34,DEALS!AR$5:BB$124,11,FALSE))</f>
        <v/>
      </c>
    </row>
    <row r="35" spans="7:18" x14ac:dyDescent="0.2">
      <c r="G35" s="27" t="str">
        <f>IF(C15="","",IF(DEALS!AR23&gt;=31,31,""))</f>
        <v/>
      </c>
      <c r="H35" s="29" t="str">
        <f>IF(G35="","",VLOOKUP(G35,DEALS!AR$5:BB$124,2,FALSE))</f>
        <v/>
      </c>
      <c r="I35" s="11" t="str">
        <f>IF(G35="","",VLOOKUP(G35,DEALS!AR$5:BB$124,3,FALSE))</f>
        <v/>
      </c>
      <c r="J35" s="11" t="str">
        <f>IF(G35="","",VLOOKUP(G35,DEALS!AR$5:BB$124,4,FALSE))</f>
        <v/>
      </c>
      <c r="K35" s="13" t="str">
        <f>IF(G35="","",VLOOKUP(G35,DEALS!AR$5:BB$124,5,FALSE))</f>
        <v/>
      </c>
      <c r="L35" s="13" t="str">
        <f>IF(G35="","",VLOOKUP(G35,DEALS!AR$5:BB$124,6,FALSE))</f>
        <v/>
      </c>
      <c r="M35" s="15" t="str">
        <f>IF(G35="","",VLOOKUP(G35,DEALS!AR$5:BB$124,7,FALSE))</f>
        <v/>
      </c>
      <c r="N35" s="15" t="str">
        <f>IF(G35="","",VLOOKUP(G35,DEALS!AR$5:BB$124,8,FALSE))</f>
        <v/>
      </c>
      <c r="O35" s="11" t="str">
        <f>IF(G35="","",VLOOKUP(G35,DEALS!AR$5:BB$124,9,FALSE))</f>
        <v/>
      </c>
      <c r="P35" s="17" t="str">
        <f>IF(G35="","",VLOOKUP(G35,DEALS!AR$5:BB$124,10,FALSE))</f>
        <v/>
      </c>
      <c r="Q35" s="56" t="str">
        <f t="shared" si="0"/>
        <v/>
      </c>
      <c r="R35" s="9" t="str">
        <f>IF(G35="","",VLOOKUP(G35,DEALS!AR$5:BB$124,11,FALSE))</f>
        <v/>
      </c>
    </row>
    <row r="36" spans="7:18" x14ac:dyDescent="0.2">
      <c r="G36" s="28" t="str">
        <f>IF(C15="","",IF(DEALS!AR23&gt;=32,32,""))</f>
        <v/>
      </c>
      <c r="H36" s="30" t="str">
        <f>IF(G36="","",VLOOKUP(G36,DEALS!AR$5:BB$124,2,FALSE))</f>
        <v/>
      </c>
      <c r="I36" s="12" t="str">
        <f>IF(G36="","",VLOOKUP(G36,DEALS!AR$5:BB$124,3,FALSE))</f>
        <v/>
      </c>
      <c r="J36" s="12" t="str">
        <f>IF(G36="","",VLOOKUP(G36,DEALS!AR$5:BB$124,4,FALSE))</f>
        <v/>
      </c>
      <c r="K36" s="14" t="str">
        <f>IF(G36="","",VLOOKUP(G36,DEALS!AR$5:BB$124,5,FALSE))</f>
        <v/>
      </c>
      <c r="L36" s="14" t="str">
        <f>IF(G36="","",VLOOKUP(G36,DEALS!AR$5:BB$124,6,FALSE))</f>
        <v/>
      </c>
      <c r="M36" s="16" t="str">
        <f>IF(G36="","",VLOOKUP(G36,DEALS!AR$5:BB$124,7,FALSE))</f>
        <v/>
      </c>
      <c r="N36" s="16" t="str">
        <f>IF(G36="","",VLOOKUP(G36,DEALS!AR$5:BB$124,8,FALSE))</f>
        <v/>
      </c>
      <c r="O36" s="12" t="str">
        <f>IF(G36="","",VLOOKUP(G36,DEALS!AR$5:BB$124,9,FALSE))</f>
        <v/>
      </c>
      <c r="P36" s="18" t="str">
        <f>IF(G36="","",VLOOKUP(G36,DEALS!AR$5:BB$124,10,FALSE))</f>
        <v/>
      </c>
      <c r="Q36" s="56" t="str">
        <f t="shared" si="0"/>
        <v/>
      </c>
      <c r="R36" s="9" t="str">
        <f>IF(G36="","",VLOOKUP(G36,DEALS!AR$5:BB$124,11,FALSE))</f>
        <v/>
      </c>
    </row>
    <row r="37" spans="7:18" x14ac:dyDescent="0.2">
      <c r="G37" s="27" t="str">
        <f>IF(C15="","",IF(DEALS!AR25&gt;=33,33,""))</f>
        <v/>
      </c>
      <c r="H37" s="29" t="str">
        <f>IF(G37="","",VLOOKUP(G37,DEALS!AR$5:BB$124,2,FALSE))</f>
        <v/>
      </c>
      <c r="I37" s="11" t="str">
        <f>IF(G37="","",VLOOKUP(G37,DEALS!AR$5:BB$124,3,FALSE))</f>
        <v/>
      </c>
      <c r="J37" s="11" t="str">
        <f>IF(G37="","",VLOOKUP(G37,DEALS!AR$5:BB$124,4,FALSE))</f>
        <v/>
      </c>
      <c r="K37" s="13" t="str">
        <f>IF(G37="","",VLOOKUP(G37,DEALS!AR$5:BB$124,5,FALSE))</f>
        <v/>
      </c>
      <c r="L37" s="13" t="str">
        <f>IF(G37="","",VLOOKUP(G37,DEALS!AR$5:BB$124,6,FALSE))</f>
        <v/>
      </c>
      <c r="M37" s="15" t="str">
        <f>IF(G37="","",VLOOKUP(G37,DEALS!AR$5:BB$124,7,FALSE))</f>
        <v/>
      </c>
      <c r="N37" s="15" t="str">
        <f>IF(G37="","",VLOOKUP(G37,DEALS!AR$5:BB$124,8,FALSE))</f>
        <v/>
      </c>
      <c r="O37" s="11" t="str">
        <f>IF(G37="","",VLOOKUP(G37,DEALS!AR$5:BB$124,9,FALSE))</f>
        <v/>
      </c>
      <c r="P37" s="17" t="str">
        <f>IF(G37="","",VLOOKUP(G37,DEALS!AR$5:BB$124,10,FALSE))</f>
        <v/>
      </c>
      <c r="Q37" s="56" t="str">
        <f t="shared" si="0"/>
        <v/>
      </c>
      <c r="R37" s="9" t="str">
        <f>IF(G37="","",VLOOKUP(G37,DEALS!AR$5:BB$124,11,FALSE))</f>
        <v/>
      </c>
    </row>
    <row r="38" spans="7:18" x14ac:dyDescent="0.2">
      <c r="G38" s="28" t="str">
        <f>IF(C15="","",IF(DEALS!AR25&gt;=34,34,""))</f>
        <v/>
      </c>
      <c r="H38" s="30" t="str">
        <f>IF(G38="","",VLOOKUP(G38,DEALS!AR$5:BB$124,2,FALSE))</f>
        <v/>
      </c>
      <c r="I38" s="12" t="str">
        <f>IF(G38="","",VLOOKUP(G38,DEALS!AR$5:BB$124,3,FALSE))</f>
        <v/>
      </c>
      <c r="J38" s="12" t="str">
        <f>IF(G38="","",VLOOKUP(G38,DEALS!AR$5:BB$124,4,FALSE))</f>
        <v/>
      </c>
      <c r="K38" s="14" t="str">
        <f>IF(G38="","",VLOOKUP(G38,DEALS!AR$5:BB$124,5,FALSE))</f>
        <v/>
      </c>
      <c r="L38" s="14" t="str">
        <f>IF(G38="","",VLOOKUP(G38,DEALS!AR$5:BB$124,6,FALSE))</f>
        <v/>
      </c>
      <c r="M38" s="16" t="str">
        <f>IF(G38="","",VLOOKUP(G38,DEALS!AR$5:BB$124,7,FALSE))</f>
        <v/>
      </c>
      <c r="N38" s="16" t="str">
        <f>IF(G38="","",VLOOKUP(G38,DEALS!AR$5:BB$124,8,FALSE))</f>
        <v/>
      </c>
      <c r="O38" s="12" t="str">
        <f>IF(G38="","",VLOOKUP(G38,DEALS!AR$5:BB$124,9,FALSE))</f>
        <v/>
      </c>
      <c r="P38" s="18" t="str">
        <f>IF(G38="","",VLOOKUP(G38,DEALS!AR$5:BB$124,10,FALSE))</f>
        <v/>
      </c>
      <c r="Q38" s="56" t="str">
        <f t="shared" si="0"/>
        <v/>
      </c>
      <c r="R38" s="9" t="str">
        <f>IF(G38="","",VLOOKUP(G38,DEALS!AR$5:BB$124,11,FALSE))</f>
        <v/>
      </c>
    </row>
    <row r="39" spans="7:18" x14ac:dyDescent="0.2">
      <c r="G39" s="27" t="str">
        <f>IF(C15="","",IF(DEALS!AR27&gt;=35,35,""))</f>
        <v/>
      </c>
      <c r="H39" s="29" t="str">
        <f>IF(G39="","",VLOOKUP(G39,DEALS!AR$5:BB$124,2,FALSE))</f>
        <v/>
      </c>
      <c r="I39" s="11" t="str">
        <f>IF(G39="","",VLOOKUP(G39,DEALS!AR$5:BB$124,3,FALSE))</f>
        <v/>
      </c>
      <c r="J39" s="11" t="str">
        <f>IF(G39="","",VLOOKUP(G39,DEALS!AR$5:BB$124,4,FALSE))</f>
        <v/>
      </c>
      <c r="K39" s="13" t="str">
        <f>IF(G39="","",VLOOKUP(G39,DEALS!AR$5:BB$124,5,FALSE))</f>
        <v/>
      </c>
      <c r="L39" s="13" t="str">
        <f>IF(G39="","",VLOOKUP(G39,DEALS!AR$5:BB$124,6,FALSE))</f>
        <v/>
      </c>
      <c r="M39" s="15" t="str">
        <f>IF(G39="","",VLOOKUP(G39,DEALS!AR$5:BB$124,7,FALSE))</f>
        <v/>
      </c>
      <c r="N39" s="15" t="str">
        <f>IF(G39="","",VLOOKUP(G39,DEALS!AR$5:BB$124,8,FALSE))</f>
        <v/>
      </c>
      <c r="O39" s="11" t="str">
        <f>IF(G39="","",VLOOKUP(G39,DEALS!AR$5:BB$124,9,FALSE))</f>
        <v/>
      </c>
      <c r="P39" s="17" t="str">
        <f>IF(G39="","",VLOOKUP(G39,DEALS!AR$5:BB$124,10,FALSE))</f>
        <v/>
      </c>
      <c r="Q39" s="56" t="str">
        <f t="shared" si="0"/>
        <v/>
      </c>
      <c r="R39" s="9" t="str">
        <f>IF(G39="","",VLOOKUP(G39,DEALS!AR$5:BB$124,11,FALSE))</f>
        <v/>
      </c>
    </row>
    <row r="40" spans="7:18" x14ac:dyDescent="0.2">
      <c r="G40" s="28" t="str">
        <f>IF(C15="","",IF(DEALS!AR27&gt;=36,36,""))</f>
        <v/>
      </c>
      <c r="H40" s="30" t="str">
        <f>IF(G40="","",VLOOKUP(G40,DEALS!AR$5:BB$124,2,FALSE))</f>
        <v/>
      </c>
      <c r="I40" s="12" t="str">
        <f>IF(G40="","",VLOOKUP(G40,DEALS!AR$5:BB$124,3,FALSE))</f>
        <v/>
      </c>
      <c r="J40" s="12" t="str">
        <f>IF(G40="","",VLOOKUP(G40,DEALS!AR$5:BB$124,4,FALSE))</f>
        <v/>
      </c>
      <c r="K40" s="14" t="str">
        <f>IF(G40="","",VLOOKUP(G40,DEALS!AR$5:BB$124,5,FALSE))</f>
        <v/>
      </c>
      <c r="L40" s="14" t="str">
        <f>IF(G40="","",VLOOKUP(G40,DEALS!AR$5:BB$124,6,FALSE))</f>
        <v/>
      </c>
      <c r="M40" s="16" t="str">
        <f>IF(G40="","",VLOOKUP(G40,DEALS!AR$5:BB$124,7,FALSE))</f>
        <v/>
      </c>
      <c r="N40" s="16" t="str">
        <f>IF(G40="","",VLOOKUP(G40,DEALS!AR$5:BB$124,8,FALSE))</f>
        <v/>
      </c>
      <c r="O40" s="12" t="str">
        <f>IF(G40="","",VLOOKUP(G40,DEALS!AR$5:BB$124,9,FALSE))</f>
        <v/>
      </c>
      <c r="P40" s="18" t="str">
        <f>IF(G40="","",VLOOKUP(G40,DEALS!AR$5:BB$124,10,FALSE))</f>
        <v/>
      </c>
      <c r="Q40" s="56" t="str">
        <f t="shared" si="0"/>
        <v/>
      </c>
      <c r="R40" s="9" t="str">
        <f>IF(G40="","",VLOOKUP(G40,DEALS!AR$5:BB$124,11,FALSE))</f>
        <v/>
      </c>
    </row>
    <row r="41" spans="7:18" x14ac:dyDescent="0.2">
      <c r="G41" s="27" t="str">
        <f>IF(C15="","",IF(DEALS!AR29&gt;=37,37,""))</f>
        <v/>
      </c>
      <c r="H41" s="29" t="str">
        <f>IF(G41="","",VLOOKUP(G41,DEALS!AR$5:BB$124,2,FALSE))</f>
        <v/>
      </c>
      <c r="I41" s="11" t="str">
        <f>IF(G41="","",VLOOKUP(G41,DEALS!AR$5:BB$124,3,FALSE))</f>
        <v/>
      </c>
      <c r="J41" s="11" t="str">
        <f>IF(G41="","",VLOOKUP(G41,DEALS!AR$5:BB$124,4,FALSE))</f>
        <v/>
      </c>
      <c r="K41" s="13" t="str">
        <f>IF(G41="","",VLOOKUP(G41,DEALS!AR$5:BB$124,5,FALSE))</f>
        <v/>
      </c>
      <c r="L41" s="13" t="str">
        <f>IF(G41="","",VLOOKUP(G41,DEALS!AR$5:BB$124,6,FALSE))</f>
        <v/>
      </c>
      <c r="M41" s="15" t="str">
        <f>IF(G41="","",VLOOKUP(G41,DEALS!AR$5:BB$124,7,FALSE))</f>
        <v/>
      </c>
      <c r="N41" s="15" t="str">
        <f>IF(G41="","",VLOOKUP(G41,DEALS!AR$5:BB$124,8,FALSE))</f>
        <v/>
      </c>
      <c r="O41" s="11" t="str">
        <f>IF(G41="","",VLOOKUP(G41,DEALS!AR$5:BB$124,9,FALSE))</f>
        <v/>
      </c>
      <c r="P41" s="17" t="str">
        <f>IF(G41="","",VLOOKUP(G41,DEALS!AR$5:BB$124,10,FALSE))</f>
        <v/>
      </c>
      <c r="Q41" s="56" t="str">
        <f t="shared" si="0"/>
        <v/>
      </c>
      <c r="R41" s="9" t="str">
        <f>IF(G41="","",VLOOKUP(G41,DEALS!AR$5:BB$124,11,FALSE))</f>
        <v/>
      </c>
    </row>
    <row r="42" spans="7:18" x14ac:dyDescent="0.2">
      <c r="G42" s="28" t="str">
        <f>IF(C15="","",IF(DEALS!AR29&gt;=38,38,""))</f>
        <v/>
      </c>
      <c r="H42" s="30" t="str">
        <f>IF(G42="","",VLOOKUP(G42,DEALS!AR$5:BB$124,2,FALSE))</f>
        <v/>
      </c>
      <c r="I42" s="12" t="str">
        <f>IF(G42="","",VLOOKUP(G42,DEALS!AR$5:BB$124,3,FALSE))</f>
        <v/>
      </c>
      <c r="J42" s="12" t="str">
        <f>IF(G42="","",VLOOKUP(G42,DEALS!AR$5:BB$124,4,FALSE))</f>
        <v/>
      </c>
      <c r="K42" s="14" t="str">
        <f>IF(G42="","",VLOOKUP(G42,DEALS!AR$5:BB$124,5,FALSE))</f>
        <v/>
      </c>
      <c r="L42" s="14" t="str">
        <f>IF(G42="","",VLOOKUP(G42,DEALS!AR$5:BB$124,6,FALSE))</f>
        <v/>
      </c>
      <c r="M42" s="16" t="str">
        <f>IF(G42="","",VLOOKUP(G42,DEALS!AR$5:BB$124,7,FALSE))</f>
        <v/>
      </c>
      <c r="N42" s="16" t="str">
        <f>IF(G42="","",VLOOKUP(G42,DEALS!AR$5:BB$124,8,FALSE))</f>
        <v/>
      </c>
      <c r="O42" s="12" t="str">
        <f>IF(G42="","",VLOOKUP(G42,DEALS!AR$5:BB$124,9,FALSE))</f>
        <v/>
      </c>
      <c r="P42" s="18" t="str">
        <f>IF(G42="","",VLOOKUP(G42,DEALS!AR$5:BB$124,10,FALSE))</f>
        <v/>
      </c>
      <c r="Q42" s="56" t="str">
        <f t="shared" si="0"/>
        <v/>
      </c>
      <c r="R42" s="9" t="str">
        <f>IF(G42="","",VLOOKUP(G42,DEALS!AR$5:BB$124,11,FALSE))</f>
        <v/>
      </c>
    </row>
    <row r="43" spans="7:18" x14ac:dyDescent="0.2">
      <c r="G43" s="27" t="str">
        <f>IF(C15="","",IF(DEALS!AR31&gt;=39,39,""))</f>
        <v/>
      </c>
      <c r="H43" s="29" t="str">
        <f>IF(G43="","",VLOOKUP(G43,DEALS!AR$5:BB$124,2,FALSE))</f>
        <v/>
      </c>
      <c r="I43" s="11" t="str">
        <f>IF(G43="","",VLOOKUP(G43,DEALS!AR$5:BB$124,3,FALSE))</f>
        <v/>
      </c>
      <c r="J43" s="11" t="str">
        <f>IF(G43="","",VLOOKUP(G43,DEALS!AR$5:BB$124,4,FALSE))</f>
        <v/>
      </c>
      <c r="K43" s="13" t="str">
        <f>IF(G43="","",VLOOKUP(G43,DEALS!AR$5:BB$124,5,FALSE))</f>
        <v/>
      </c>
      <c r="L43" s="13" t="str">
        <f>IF(G43="","",VLOOKUP(G43,DEALS!AR$5:BB$124,6,FALSE))</f>
        <v/>
      </c>
      <c r="M43" s="15" t="str">
        <f>IF(G43="","",VLOOKUP(G43,DEALS!AR$5:BB$124,7,FALSE))</f>
        <v/>
      </c>
      <c r="N43" s="15" t="str">
        <f>IF(G43="","",VLOOKUP(G43,DEALS!AR$5:BB$124,8,FALSE))</f>
        <v/>
      </c>
      <c r="O43" s="11" t="str">
        <f>IF(G43="","",VLOOKUP(G43,DEALS!AR$5:BB$124,9,FALSE))</f>
        <v/>
      </c>
      <c r="P43" s="17" t="str">
        <f>IF(G43="","",VLOOKUP(G43,DEALS!AR$5:BB$124,10,FALSE))</f>
        <v/>
      </c>
      <c r="Q43" s="56" t="str">
        <f t="shared" si="0"/>
        <v/>
      </c>
      <c r="R43" s="9" t="str">
        <f>IF(G43="","",VLOOKUP(G43,DEALS!AR$5:BB$124,11,FALSE))</f>
        <v/>
      </c>
    </row>
    <row r="44" spans="7:18" x14ac:dyDescent="0.2">
      <c r="G44" s="28" t="str">
        <f>IF(C15="","",IF(DEALS!AR31&gt;=40,40,""))</f>
        <v/>
      </c>
      <c r="H44" s="30" t="str">
        <f>IF(G44="","",VLOOKUP(G44,DEALS!AR$5:BB$124,2,FALSE))</f>
        <v/>
      </c>
      <c r="I44" s="12" t="str">
        <f>IF(G44="","",VLOOKUP(G44,DEALS!AR$5:BB$124,3,FALSE))</f>
        <v/>
      </c>
      <c r="J44" s="12" t="str">
        <f>IF(G44="","",VLOOKUP(G44,DEALS!AR$5:BB$124,4,FALSE))</f>
        <v/>
      </c>
      <c r="K44" s="14" t="str">
        <f>IF(G44="","",VLOOKUP(G44,DEALS!AR$5:BB$124,5,FALSE))</f>
        <v/>
      </c>
      <c r="L44" s="14" t="str">
        <f>IF(G44="","",VLOOKUP(G44,DEALS!AR$5:BB$124,6,FALSE))</f>
        <v/>
      </c>
      <c r="M44" s="16" t="str">
        <f>IF(G44="","",VLOOKUP(G44,DEALS!AR$5:BB$124,7,FALSE))</f>
        <v/>
      </c>
      <c r="N44" s="16" t="str">
        <f>IF(G44="","",VLOOKUP(G44,DEALS!AR$5:BB$124,8,FALSE))</f>
        <v/>
      </c>
      <c r="O44" s="12" t="str">
        <f>IF(G44="","",VLOOKUP(G44,DEALS!AR$5:BB$124,9,FALSE))</f>
        <v/>
      </c>
      <c r="P44" s="18" t="str">
        <f>IF(G44="","",VLOOKUP(G44,DEALS!AR$5:BB$124,10,FALSE))</f>
        <v/>
      </c>
      <c r="Q44" s="56" t="str">
        <f t="shared" si="0"/>
        <v/>
      </c>
      <c r="R44" s="9" t="str">
        <f>IF(G44="","",VLOOKUP(G44,DEALS!AR$5:BB$124,11,FALSE))</f>
        <v/>
      </c>
    </row>
    <row r="45" spans="7:18" x14ac:dyDescent="0.2">
      <c r="G45" s="27" t="str">
        <f>IF(C15="","",IF(DEALS!AR33&gt;=41,41,""))</f>
        <v/>
      </c>
      <c r="H45" s="29" t="str">
        <f>IF(G45="","",VLOOKUP(G45,DEALS!AR$5:BB$124,2,FALSE))</f>
        <v/>
      </c>
      <c r="I45" s="11" t="str">
        <f>IF(G45="","",VLOOKUP(G45,DEALS!AR$5:BB$124,3,FALSE))</f>
        <v/>
      </c>
      <c r="J45" s="11" t="str">
        <f>IF(G45="","",VLOOKUP(G45,DEALS!AR$5:BB$124,4,FALSE))</f>
        <v/>
      </c>
      <c r="K45" s="13" t="str">
        <f>IF(G45="","",VLOOKUP(G45,DEALS!AR$5:BB$124,5,FALSE))</f>
        <v/>
      </c>
      <c r="L45" s="13" t="str">
        <f>IF(G45="","",VLOOKUP(G45,DEALS!AR$5:BB$124,6,FALSE))</f>
        <v/>
      </c>
      <c r="M45" s="15" t="str">
        <f>IF(G45="","",VLOOKUP(G45,DEALS!AR$5:BB$124,7,FALSE))</f>
        <v/>
      </c>
      <c r="N45" s="15" t="str">
        <f>IF(G45="","",VLOOKUP(G45,DEALS!AR$5:BB$124,8,FALSE))</f>
        <v/>
      </c>
      <c r="O45" s="11" t="str">
        <f>IF(G45="","",VLOOKUP(G45,DEALS!AR$5:BB$124,9,FALSE))</f>
        <v/>
      </c>
      <c r="P45" s="17" t="str">
        <f>IF(G45="","",VLOOKUP(G45,DEALS!AR$5:BB$124,10,FALSE))</f>
        <v/>
      </c>
      <c r="Q45" s="56" t="str">
        <f t="shared" si="0"/>
        <v/>
      </c>
      <c r="R45" s="9" t="str">
        <f>IF(G45="","",VLOOKUP(G45,DEALS!AR$5:BB$124,11,FALSE))</f>
        <v/>
      </c>
    </row>
    <row r="46" spans="7:18" x14ac:dyDescent="0.2">
      <c r="G46" s="28" t="str">
        <f>IF(C15="","",IF(DEALS!AR33&gt;=42,42,""))</f>
        <v/>
      </c>
      <c r="H46" s="30" t="str">
        <f>IF(G46="","",VLOOKUP(G46,DEALS!AR$5:BB$124,2,FALSE))</f>
        <v/>
      </c>
      <c r="I46" s="12" t="str">
        <f>IF(G46="","",VLOOKUP(G46,DEALS!AR$5:BB$124,3,FALSE))</f>
        <v/>
      </c>
      <c r="J46" s="12" t="str">
        <f>IF(G46="","",VLOOKUP(G46,DEALS!AR$5:BB$124,4,FALSE))</f>
        <v/>
      </c>
      <c r="K46" s="14" t="str">
        <f>IF(G46="","",VLOOKUP(G46,DEALS!AR$5:BB$124,5,FALSE))</f>
        <v/>
      </c>
      <c r="L46" s="14" t="str">
        <f>IF(G46="","",VLOOKUP(G46,DEALS!AR$5:BB$124,6,FALSE))</f>
        <v/>
      </c>
      <c r="M46" s="16" t="str">
        <f>IF(G46="","",VLOOKUP(G46,DEALS!AR$5:BB$124,7,FALSE))</f>
        <v/>
      </c>
      <c r="N46" s="16" t="str">
        <f>IF(G46="","",VLOOKUP(G46,DEALS!AR$5:BB$124,8,FALSE))</f>
        <v/>
      </c>
      <c r="O46" s="12" t="str">
        <f>IF(G46="","",VLOOKUP(G46,DEALS!AR$5:BB$124,9,FALSE))</f>
        <v/>
      </c>
      <c r="P46" s="18" t="str">
        <f>IF(G46="","",VLOOKUP(G46,DEALS!AR$5:BB$124,10,FALSE))</f>
        <v/>
      </c>
      <c r="Q46" s="56" t="str">
        <f t="shared" si="0"/>
        <v/>
      </c>
      <c r="R46" s="9" t="str">
        <f>IF(G46="","",VLOOKUP(G46,DEALS!AR$5:BB$124,11,FALSE))</f>
        <v/>
      </c>
    </row>
    <row r="47" spans="7:18" x14ac:dyDescent="0.2">
      <c r="G47" s="27" t="str">
        <f>IF(C15="","",IF(DEALS!AR35&gt;=43,43,""))</f>
        <v/>
      </c>
      <c r="H47" s="29" t="str">
        <f>IF(G47="","",VLOOKUP(G47,DEALS!AR$5:BB$124,2,FALSE))</f>
        <v/>
      </c>
      <c r="I47" s="11" t="str">
        <f>IF(G47="","",VLOOKUP(G47,DEALS!AR$5:BB$124,3,FALSE))</f>
        <v/>
      </c>
      <c r="J47" s="11" t="str">
        <f>IF(G47="","",VLOOKUP(G47,DEALS!AR$5:BB$124,4,FALSE))</f>
        <v/>
      </c>
      <c r="K47" s="13" t="str">
        <f>IF(G47="","",VLOOKUP(G47,DEALS!AR$5:BB$124,5,FALSE))</f>
        <v/>
      </c>
      <c r="L47" s="13" t="str">
        <f>IF(G47="","",VLOOKUP(G47,DEALS!AR$5:BB$124,6,FALSE))</f>
        <v/>
      </c>
      <c r="M47" s="15" t="str">
        <f>IF(G47="","",VLOOKUP(G47,DEALS!AR$5:BB$124,7,FALSE))</f>
        <v/>
      </c>
      <c r="N47" s="15" t="str">
        <f>IF(G47="","",VLOOKUP(G47,DEALS!AR$5:BB$124,8,FALSE))</f>
        <v/>
      </c>
      <c r="O47" s="11" t="str">
        <f>IF(G47="","",VLOOKUP(G47,DEALS!AR$5:BB$124,9,FALSE))</f>
        <v/>
      </c>
      <c r="P47" s="17" t="str">
        <f>IF(G47="","",VLOOKUP(G47,DEALS!AR$5:BB$124,10,FALSE))</f>
        <v/>
      </c>
      <c r="Q47" s="56" t="str">
        <f t="shared" si="0"/>
        <v/>
      </c>
      <c r="R47" s="9" t="str">
        <f>IF(G47="","",VLOOKUP(G47,DEALS!AR$5:BB$124,11,FALSE))</f>
        <v/>
      </c>
    </row>
    <row r="48" spans="7:18" x14ac:dyDescent="0.2">
      <c r="G48" s="28" t="str">
        <f>IF(C15="","",IF(DEALS!AR35&gt;=44,44,""))</f>
        <v/>
      </c>
      <c r="H48" s="30" t="str">
        <f>IF(G48="","",VLOOKUP(G48,DEALS!AR$5:BB$124,2,FALSE))</f>
        <v/>
      </c>
      <c r="I48" s="12" t="str">
        <f>IF(G48="","",VLOOKUP(G48,DEALS!AR$5:BB$124,3,FALSE))</f>
        <v/>
      </c>
      <c r="J48" s="12" t="str">
        <f>IF(G48="","",VLOOKUP(G48,DEALS!AR$5:BB$124,4,FALSE))</f>
        <v/>
      </c>
      <c r="K48" s="14" t="str">
        <f>IF(G48="","",VLOOKUP(G48,DEALS!AR$5:BB$124,5,FALSE))</f>
        <v/>
      </c>
      <c r="L48" s="14" t="str">
        <f>IF(G48="","",VLOOKUP(G48,DEALS!AR$5:BB$124,6,FALSE))</f>
        <v/>
      </c>
      <c r="M48" s="16" t="str">
        <f>IF(G48="","",VLOOKUP(G48,DEALS!AR$5:BB$124,7,FALSE))</f>
        <v/>
      </c>
      <c r="N48" s="16" t="str">
        <f>IF(G48="","",VLOOKUP(G48,DEALS!AR$5:BB$124,8,FALSE))</f>
        <v/>
      </c>
      <c r="O48" s="12" t="str">
        <f>IF(G48="","",VLOOKUP(G48,DEALS!AR$5:BB$124,9,FALSE))</f>
        <v/>
      </c>
      <c r="P48" s="18" t="str">
        <f>IF(G48="","",VLOOKUP(G48,DEALS!AR$5:BB$124,10,FALSE))</f>
        <v/>
      </c>
      <c r="Q48" s="56" t="str">
        <f t="shared" si="0"/>
        <v/>
      </c>
      <c r="R48" s="9" t="str">
        <f>IF(G48="","",VLOOKUP(G48,DEALS!AR$5:BB$124,11,FALSE))</f>
        <v/>
      </c>
    </row>
    <row r="49" spans="7:18" x14ac:dyDescent="0.2">
      <c r="G49" s="27" t="str">
        <f>IF(C15="","",IF(DEALS!AR37&gt;=45,45,""))</f>
        <v/>
      </c>
      <c r="H49" s="29" t="str">
        <f>IF(G49="","",VLOOKUP(G49,DEALS!AR$5:BB$124,2,FALSE))</f>
        <v/>
      </c>
      <c r="I49" s="11" t="str">
        <f>IF(G49="","",VLOOKUP(G49,DEALS!AR$5:BB$124,3,FALSE))</f>
        <v/>
      </c>
      <c r="J49" s="11" t="str">
        <f>IF(G49="","",VLOOKUP(G49,DEALS!AR$5:BB$124,4,FALSE))</f>
        <v/>
      </c>
      <c r="K49" s="13" t="str">
        <f>IF(G49="","",VLOOKUP(G49,DEALS!AR$5:BB$124,5,FALSE))</f>
        <v/>
      </c>
      <c r="L49" s="13" t="str">
        <f>IF(G49="","",VLOOKUP(G49,DEALS!AR$5:BB$124,6,FALSE))</f>
        <v/>
      </c>
      <c r="M49" s="15" t="str">
        <f>IF(G49="","",VLOOKUP(G49,DEALS!AR$5:BB$124,7,FALSE))</f>
        <v/>
      </c>
      <c r="N49" s="15" t="str">
        <f>IF(G49="","",VLOOKUP(G49,DEALS!AR$5:BB$124,8,FALSE))</f>
        <v/>
      </c>
      <c r="O49" s="11" t="str">
        <f>IF(G49="","",VLOOKUP(G49,DEALS!AR$5:BB$124,9,FALSE))</f>
        <v/>
      </c>
      <c r="P49" s="17" t="str">
        <f>IF(G49="","",VLOOKUP(G49,DEALS!AR$5:BB$124,10,FALSE))</f>
        <v/>
      </c>
      <c r="Q49" s="56" t="str">
        <f t="shared" si="0"/>
        <v/>
      </c>
      <c r="R49" s="9" t="str">
        <f>IF(G49="","",VLOOKUP(G49,DEALS!AR$5:BB$124,11,FALSE))</f>
        <v/>
      </c>
    </row>
    <row r="50" spans="7:18" x14ac:dyDescent="0.2">
      <c r="G50" s="28" t="str">
        <f>IF(C15="","",IF(DEALS!AR37&gt;=46,46,""))</f>
        <v/>
      </c>
      <c r="H50" s="30" t="str">
        <f>IF(G50="","",VLOOKUP(G50,DEALS!AR$5:BB$124,2,FALSE))</f>
        <v/>
      </c>
      <c r="I50" s="12" t="str">
        <f>IF(G50="","",VLOOKUP(G50,DEALS!AR$5:BB$124,3,FALSE))</f>
        <v/>
      </c>
      <c r="J50" s="12" t="str">
        <f>IF(G50="","",VLOOKUP(G50,DEALS!AR$5:BB$124,4,FALSE))</f>
        <v/>
      </c>
      <c r="K50" s="14" t="str">
        <f>IF(G50="","",VLOOKUP(G50,DEALS!AR$5:BB$124,5,FALSE))</f>
        <v/>
      </c>
      <c r="L50" s="14" t="str">
        <f>IF(G50="","",VLOOKUP(G50,DEALS!AR$5:BB$124,6,FALSE))</f>
        <v/>
      </c>
      <c r="M50" s="16" t="str">
        <f>IF(G50="","",VLOOKUP(G50,DEALS!AR$5:BB$124,7,FALSE))</f>
        <v/>
      </c>
      <c r="N50" s="16" t="str">
        <f>IF(G50="","",VLOOKUP(G50,DEALS!AR$5:BB$124,8,FALSE))</f>
        <v/>
      </c>
      <c r="O50" s="12" t="str">
        <f>IF(G50="","",VLOOKUP(G50,DEALS!AR$5:BB$124,9,FALSE))</f>
        <v/>
      </c>
      <c r="P50" s="18" t="str">
        <f>IF(G50="","",VLOOKUP(G50,DEALS!AR$5:BB$124,10,FALSE))</f>
        <v/>
      </c>
      <c r="Q50" s="56" t="str">
        <f t="shared" si="0"/>
        <v/>
      </c>
      <c r="R50" s="9" t="str">
        <f>IF(G50="","",VLOOKUP(G50,DEALS!AR$5:BB$124,11,FALSE))</f>
        <v/>
      </c>
    </row>
    <row r="51" spans="7:18" x14ac:dyDescent="0.2">
      <c r="G51" s="33"/>
      <c r="H51" s="33"/>
      <c r="I51" s="34"/>
      <c r="J51" s="34"/>
      <c r="K51" s="35"/>
      <c r="L51" s="35"/>
      <c r="M51" s="36"/>
      <c r="N51" s="36"/>
      <c r="O51" s="34"/>
      <c r="P51" s="37"/>
    </row>
  </sheetData>
  <sheetProtection algorithmName="SHA-512" hashValue="fGFMDQ9arV9GvZaMy3w+N7UFGNXQcWEhiaheyDXXWQL3Qixjg4uc9LK6KoSUI1qIvpLbxEv20vtmhVnZKihaig==" saltValue="aSw/pjpjzE9ixOYnR65rcg==" spinCount="100000" sheet="1" objects="1" scenarios="1"/>
  <mergeCells count="5">
    <mergeCell ref="D5:E5"/>
    <mergeCell ref="C6:D6"/>
    <mergeCell ref="C15:D15"/>
    <mergeCell ref="C4:E4"/>
    <mergeCell ref="B2:I2"/>
  </mergeCells>
  <pageMargins left="0.7" right="0.7" top="0.75" bottom="0.75" header="0.3" footer="0.3"/>
  <pageSetup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561BDF5-C590-4EFF-8349-ABB4D449260C}">
          <x14:formula1>
            <xm:f>CALCS!$K$4:$K$5</xm:f>
          </x14:formula1>
          <xm:sqref>C16 C8:C13</xm:sqref>
        </x14:dataValidation>
        <x14:dataValidation type="list" allowBlank="1" showInputMessage="1" showErrorMessage="1" xr:uid="{29B80F36-2465-4E68-B453-3B339F6A9E84}">
          <x14:formula1>
            <xm:f>CALCS!$B$5:$B$17</xm:f>
          </x14:formula1>
          <xm:sqref>C6:D6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F7DE-F80B-4D91-A8EB-D567B9C417FB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3FD0-59B8-408F-9B78-3163EF58A16E}">
  <dimension ref="A1:BS624"/>
  <sheetViews>
    <sheetView showGridLines="0" showRowColHeaders="0" zoomScale="160" zoomScaleNormal="160" workbookViewId="0">
      <pane ySplit="4" topLeftCell="A5" activePane="bottomLeft" state="frozen"/>
      <selection pane="bottomLeft" activeCell="O19" sqref="O19"/>
    </sheetView>
  </sheetViews>
  <sheetFormatPr baseColWidth="10" defaultColWidth="8.83203125" defaultRowHeight="16" x14ac:dyDescent="0.2"/>
  <cols>
    <col min="1" max="1" width="3.33203125" customWidth="1"/>
    <col min="2" max="2" width="11.1640625" style="1" bestFit="1" customWidth="1"/>
    <col min="3" max="3" width="14.33203125" style="1" customWidth="1"/>
    <col min="4" max="4" width="8.83203125" style="1"/>
    <col min="5" max="5" width="14.1640625" style="3" customWidth="1"/>
    <col min="6" max="6" width="12.5" style="3" customWidth="1"/>
    <col min="7" max="8" width="15.33203125" style="8" customWidth="1"/>
    <col min="9" max="9" width="1.1640625" style="8" customWidth="1"/>
    <col min="10" max="10" width="10.33203125" style="1" customWidth="1"/>
    <col min="11" max="11" width="14.5" style="1" customWidth="1"/>
    <col min="12" max="12" width="10" style="1" customWidth="1"/>
    <col min="13" max="13" width="10.6640625" style="1" customWidth="1"/>
    <col min="14" max="15" width="9.5" style="1" customWidth="1"/>
    <col min="16" max="16" width="1.1640625" style="1" customWidth="1"/>
    <col min="17" max="17" width="14.5" style="4" customWidth="1"/>
    <col min="18" max="18" width="11.6640625" style="4" customWidth="1"/>
    <col min="19" max="19" width="2.33203125" customWidth="1"/>
    <col min="20" max="20" width="36.83203125" style="1" hidden="1" customWidth="1"/>
    <col min="21" max="21" width="8.83203125" style="1" hidden="1" customWidth="1"/>
    <col min="22" max="22" width="11.5" style="1" hidden="1" customWidth="1"/>
    <col min="23" max="24" width="8.83203125" style="1" hidden="1" customWidth="1"/>
    <col min="25" max="25" width="14.33203125" style="1" hidden="1" customWidth="1"/>
    <col min="26" max="26" width="2.5" style="1" hidden="1" customWidth="1"/>
    <col min="27" max="27" width="8.83203125" style="1" hidden="1" customWidth="1"/>
    <col min="28" max="28" width="2" style="1" hidden="1" customWidth="1"/>
    <col min="29" max="29" width="8.83203125" style="1" hidden="1" customWidth="1"/>
    <col min="30" max="30" width="15.5" style="1" hidden="1" customWidth="1"/>
    <col min="31" max="36" width="8.83203125" style="1" hidden="1" customWidth="1"/>
    <col min="37" max="37" width="2.6640625" style="1" hidden="1" customWidth="1"/>
    <col min="38" max="38" width="12.33203125" hidden="1" customWidth="1"/>
    <col min="39" max="39" width="15.1640625" hidden="1" customWidth="1"/>
    <col min="40" max="40" width="8.83203125" hidden="1" customWidth="1"/>
    <col min="41" max="41" width="1.83203125" hidden="1" customWidth="1"/>
    <col min="42" max="42" width="8.83203125" style="6" hidden="1" customWidth="1"/>
    <col min="43" max="45" width="8.83203125" style="7" hidden="1" customWidth="1"/>
    <col min="46" max="46" width="13.1640625" style="1" hidden="1" customWidth="1"/>
    <col min="47" max="47" width="8.83203125" style="1" hidden="1" customWidth="1"/>
    <col min="48" max="48" width="8.83203125" style="3" hidden="1" customWidth="1"/>
    <col min="49" max="49" width="14.33203125" style="1" hidden="1" customWidth="1"/>
    <col min="50" max="52" width="14" style="1" hidden="1" customWidth="1"/>
    <col min="53" max="53" width="14.83203125" style="1" hidden="1" customWidth="1"/>
    <col min="54" max="55" width="8.83203125" style="1" hidden="1" customWidth="1"/>
    <col min="56" max="71" width="8.83203125" style="1"/>
  </cols>
  <sheetData>
    <row r="1" spans="1:54" x14ac:dyDescent="0.2">
      <c r="V1" s="8">
        <f ca="1">NOW()</f>
        <v>46105.305531134261</v>
      </c>
    </row>
    <row r="2" spans="1:54" ht="26" customHeight="1" x14ac:dyDescent="0.2">
      <c r="B2" s="64" t="s">
        <v>73</v>
      </c>
      <c r="C2" s="64"/>
      <c r="D2" s="64"/>
      <c r="E2" s="64"/>
      <c r="F2" s="64"/>
      <c r="G2" s="64"/>
      <c r="H2" s="64"/>
      <c r="I2" s="64"/>
      <c r="J2" s="64"/>
      <c r="K2" s="64"/>
    </row>
    <row r="3" spans="1:54" ht="6" customHeight="1" x14ac:dyDescent="0.2">
      <c r="E3" s="38">
        <f>STREAMALYZER!C4</f>
        <v>0</v>
      </c>
      <c r="F3" s="38"/>
      <c r="G3" s="39"/>
      <c r="H3" s="39"/>
      <c r="I3" s="39"/>
      <c r="J3" s="9">
        <f>IF(STREAMALYZER!C8="YES",1,0)</f>
        <v>1</v>
      </c>
      <c r="K3" s="9">
        <f>IF(STREAMALYZER!C9="YES",1,0)</f>
        <v>1</v>
      </c>
      <c r="L3" s="9">
        <f>IF(STREAMALYZER!C10="YES",1,0)</f>
        <v>1</v>
      </c>
      <c r="M3" s="9">
        <f>IF(STREAMALYZER!C11="YES",1,0)</f>
        <v>1</v>
      </c>
      <c r="N3" s="9">
        <f>IF(STREAMALYZER!C12="YES",1,0)</f>
        <v>1</v>
      </c>
      <c r="O3" s="9">
        <f>IF(STREAMALYZER!C13="YES",1,0)</f>
        <v>1</v>
      </c>
      <c r="P3" s="9"/>
      <c r="Q3" s="40">
        <f>STREAMALYZER!C15</f>
        <v>0</v>
      </c>
      <c r="R3" s="40"/>
      <c r="U3" s="1" t="str">
        <f>STREAMALYZER!C16</f>
        <v>YES</v>
      </c>
      <c r="V3" s="1">
        <f>STREAMALYZER!C5</f>
        <v>0</v>
      </c>
      <c r="W3" s="1">
        <f>CALCS!D3</f>
        <v>0</v>
      </c>
      <c r="AR3" s="7">
        <f ca="1">MAX(AR5:AR1000)</f>
        <v>0</v>
      </c>
    </row>
    <row r="4" spans="1:54" x14ac:dyDescent="0.2">
      <c r="A4" s="52"/>
      <c r="B4" s="23" t="s">
        <v>69</v>
      </c>
      <c r="C4" s="23" t="s">
        <v>6</v>
      </c>
      <c r="D4" s="23" t="s">
        <v>7</v>
      </c>
      <c r="E4" s="24" t="s">
        <v>70</v>
      </c>
      <c r="F4" s="24" t="s">
        <v>57</v>
      </c>
      <c r="G4" s="25" t="s">
        <v>58</v>
      </c>
      <c r="H4" s="25" t="s">
        <v>59</v>
      </c>
      <c r="I4" s="42"/>
      <c r="J4" s="23" t="s">
        <v>12</v>
      </c>
      <c r="K4" s="23" t="s">
        <v>18</v>
      </c>
      <c r="L4" s="23" t="s">
        <v>9</v>
      </c>
      <c r="M4" s="23" t="s">
        <v>10</v>
      </c>
      <c r="N4" s="23" t="s">
        <v>13</v>
      </c>
      <c r="O4" s="23" t="s">
        <v>49</v>
      </c>
      <c r="P4" s="23"/>
      <c r="Q4" s="31" t="s">
        <v>60</v>
      </c>
      <c r="R4" s="23" t="s">
        <v>62</v>
      </c>
      <c r="S4" s="47"/>
      <c r="U4" s="23" t="s">
        <v>20</v>
      </c>
      <c r="V4" s="23" t="s">
        <v>14</v>
      </c>
      <c r="W4" s="1" t="s">
        <v>7</v>
      </c>
      <c r="AA4" s="1" t="s">
        <v>8</v>
      </c>
      <c r="AC4" s="1" t="s">
        <v>12</v>
      </c>
      <c r="AD4" s="1" t="s">
        <v>18</v>
      </c>
      <c r="AE4" s="1" t="s">
        <v>9</v>
      </c>
      <c r="AF4" s="1" t="s">
        <v>10</v>
      </c>
      <c r="AG4" s="1" t="s">
        <v>13</v>
      </c>
      <c r="AI4" s="1" t="s">
        <v>49</v>
      </c>
      <c r="AL4" s="1" t="s">
        <v>14</v>
      </c>
      <c r="AM4" s="4" t="s">
        <v>15</v>
      </c>
      <c r="AN4" s="1" t="s">
        <v>20</v>
      </c>
      <c r="AQ4" s="7">
        <v>0</v>
      </c>
      <c r="AT4" s="1" t="s">
        <v>6</v>
      </c>
      <c r="AU4" s="1" t="s">
        <v>7</v>
      </c>
      <c r="AV4" s="3" t="s">
        <v>8</v>
      </c>
      <c r="AW4" s="1" t="s">
        <v>57</v>
      </c>
      <c r="AX4" s="1" t="s">
        <v>58</v>
      </c>
      <c r="AY4" s="1" t="s">
        <v>59</v>
      </c>
      <c r="AZ4" s="1" t="s">
        <v>61</v>
      </c>
      <c r="BA4" s="1" t="s">
        <v>60</v>
      </c>
      <c r="BB4" s="1" t="s">
        <v>62</v>
      </c>
    </row>
    <row r="5" spans="1:54" x14ac:dyDescent="0.2">
      <c r="A5" s="52">
        <f>IF(R5="","",I5)</f>
        <v>1</v>
      </c>
      <c r="B5" s="44" t="s">
        <v>76</v>
      </c>
      <c r="C5" s="44" t="s">
        <v>75</v>
      </c>
      <c r="D5" s="44"/>
      <c r="E5" s="45">
        <v>91737</v>
      </c>
      <c r="F5" s="45">
        <v>177091</v>
      </c>
      <c r="G5" s="46">
        <v>49279</v>
      </c>
      <c r="H5" s="46">
        <v>50100</v>
      </c>
      <c r="I5" s="43">
        <v>1</v>
      </c>
      <c r="J5" s="44" t="s">
        <v>56</v>
      </c>
      <c r="K5" s="44" t="s">
        <v>56</v>
      </c>
      <c r="L5" s="44" t="s">
        <v>56</v>
      </c>
      <c r="M5" s="44" t="s">
        <v>56</v>
      </c>
      <c r="N5" s="44">
        <v>1</v>
      </c>
      <c r="O5" s="44" t="s">
        <v>56</v>
      </c>
      <c r="P5" s="41"/>
      <c r="Q5" s="53">
        <v>7.0499999999999993E-2</v>
      </c>
      <c r="R5" s="53" t="s">
        <v>71</v>
      </c>
      <c r="S5" s="47"/>
      <c r="U5" s="1" t="str">
        <f t="shared" ref="U5:U36" si="0">IF(R5="","",IF(R5="Active","A","P"))</f>
        <v>A</v>
      </c>
      <c r="V5" s="1">
        <f ca="1">DATEDIF($V$1,G5,"M")</f>
        <v>104</v>
      </c>
      <c r="W5" s="1">
        <f>IF(D5=CALCS!B$17,1,IF(D5=CALCS!B$16,2,IF(D5=CALCS!B$15,3,IF(D5=CALCS!B$14,4,IF(D5=CALCS!B$13,5,IF(D5=CALCS!B$12,6,IF(D5=CALCS!B$11,7,IF(D5=CALCS!B$10,8,IF(D5=CALCS!B$9,9,IF(D5=CALCS!B$8,10,IF(D5=CALCS!B$7,11,IF(D5=CALCS!B$6,12,IF(D5=CALCS!B$5,13,IF(D5=CALCS!B$31,1,IF(D5=CALCS!B$44,2,IF(D5=CALCS!B$30,2,IF(D5=CALCS!B$43,3,IF(D5=CALCS!B$29,3,IF(D5=CALCS!B$28,4,IF(D5=CALCS!B$41,5,IF(D5=CALCS!B$27,5,IF(D5=CALCS!B$26,6,IF(D5=CALCS!B$39,7,IF(D5=CALCS!B$25,7,IF(D5=CALCS!B$24,8,IF(D5=CALCS!B$37,9,IF(D5=CALCS!B$23,9,IF(D5=CALCS!B$22,10,IF(D5=CALCS!B$35,11,IF(D5=CALCS!B$21,11,IF(D5=CALCS!B$34,12,IF(D5=CALCS!B$20,12,IF(D5=CALCS!B$33,13,IF(D5=CALCS!B$19,13,0))))))))))))))))))))))))))))))))))</f>
        <v>0</v>
      </c>
      <c r="X5" s="5">
        <f>IF(W$3&lt;=W5,1,0)</f>
        <v>1</v>
      </c>
      <c r="Y5" s="1" t="str">
        <f t="shared" ref="Y5:Y15" si="1">IF(O5=1,O$4,IF(N5=1,N$4,IF(M5=1,M$4,IF(L5=1,L$4,IF(K5=1,K$4,IF(J5=1,J$4,0))))))</f>
        <v>Monthly</v>
      </c>
      <c r="Z5" s="5"/>
      <c r="AA5" s="5">
        <f t="shared" ref="AA5:AA36" si="2">IF($E$3&gt;=E5,1,0)</f>
        <v>0</v>
      </c>
      <c r="AB5" s="5"/>
      <c r="AC5" s="1">
        <f t="shared" ref="AC5:AC15" si="3">IF(J$3=J5,1,0)</f>
        <v>0</v>
      </c>
      <c r="AD5" s="1">
        <f t="shared" ref="AD5:AD15" si="4">IF(K$3=K5,1,0)</f>
        <v>0</v>
      </c>
      <c r="AE5" s="1">
        <f t="shared" ref="AE5:AE15" si="5">IF(L$3=L5,1,0)</f>
        <v>0</v>
      </c>
      <c r="AF5" s="1">
        <f t="shared" ref="AF5:AF15" si="6">IF(M$3=M5,1,0)</f>
        <v>0</v>
      </c>
      <c r="AG5" s="1">
        <f t="shared" ref="AG5:AG15" si="7">IF(N$3=N5,1,0)</f>
        <v>1</v>
      </c>
      <c r="AH5" s="1">
        <f>SUM(AC5:AG5)</f>
        <v>1</v>
      </c>
      <c r="AI5" s="1">
        <f t="shared" ref="AI5:AI15" si="8">IF($O$3=O5,1,0)</f>
        <v>0</v>
      </c>
      <c r="AJ5" s="5">
        <f>IF(AI5=1,1,AH5)</f>
        <v>1</v>
      </c>
      <c r="AK5" s="5"/>
      <c r="AL5" s="5">
        <f t="shared" ref="AL5:AL15" ca="1" si="9">IF($V$3&gt;=V5,1,0)</f>
        <v>0</v>
      </c>
      <c r="AM5" s="5">
        <f t="shared" ref="AM5:AM15" si="10">IF($Q$3&lt;=Q5,1,0)</f>
        <v>1</v>
      </c>
      <c r="AN5" s="5">
        <f t="shared" ref="AN5:AN36" si="11">IF($U$3="YES",1,IF(U5="A",1,0))</f>
        <v>1</v>
      </c>
      <c r="AP5" s="6">
        <f ca="1">SUM(X5+AA5+AJ5+AL5+AM5+AN5)</f>
        <v>4</v>
      </c>
      <c r="AQ5" s="7">
        <f ca="1">IF(AT5=0,AQ4,+(AQ4+1))</f>
        <v>0</v>
      </c>
      <c r="AR5" s="7">
        <f ca="1">AQ5</f>
        <v>0</v>
      </c>
      <c r="AS5" s="1">
        <f ca="1">IF(AP5=6,B5,0)</f>
        <v>0</v>
      </c>
      <c r="AT5" s="1">
        <f t="shared" ref="AT5:AT15" ca="1" si="12">IF(AP5=6,C5,0)</f>
        <v>0</v>
      </c>
      <c r="AU5" s="1">
        <f t="shared" ref="AU5:AU15" ca="1" si="13">IF(AT5=0,0,D5)</f>
        <v>0</v>
      </c>
      <c r="AV5" s="3">
        <f t="shared" ref="AV5:AV15" ca="1" si="14">IF(AU5=0,0,E5)</f>
        <v>0</v>
      </c>
      <c r="AW5" s="3">
        <f t="shared" ref="AW5:AW15" ca="1" si="15">IF(AV5=0,0,F5)</f>
        <v>0</v>
      </c>
      <c r="AX5" s="8">
        <f t="shared" ref="AX5:AX15" ca="1" si="16">IF(AW5=0,0,G5)</f>
        <v>0</v>
      </c>
      <c r="AY5" s="8">
        <f t="shared" ref="AY5:AY15" ca="1" si="17">IF(AX5=0,0,H5)</f>
        <v>0</v>
      </c>
      <c r="AZ5" s="1">
        <f t="shared" ref="AZ5:AZ15" ca="1" si="18">IF(AY5=0,0,Y5)</f>
        <v>0</v>
      </c>
      <c r="BA5" s="4">
        <f ca="1">IF(AY5=0,0,Q5)</f>
        <v>0</v>
      </c>
      <c r="BB5" s="1">
        <f t="shared" ref="BB5:BB36" ca="1" si="19">IF(AY5=0,0,U5)</f>
        <v>0</v>
      </c>
    </row>
    <row r="6" spans="1:54" x14ac:dyDescent="0.2">
      <c r="A6" s="52">
        <f t="shared" ref="A6:A69" si="20">IF(R6="","",I6)</f>
        <v>2</v>
      </c>
      <c r="B6" s="44">
        <v>48878</v>
      </c>
      <c r="C6" s="44" t="s">
        <v>81</v>
      </c>
      <c r="D6" s="44" t="s">
        <v>16</v>
      </c>
      <c r="E6" s="45">
        <v>139028</v>
      </c>
      <c r="F6" s="45">
        <v>209254</v>
      </c>
      <c r="G6" s="46">
        <v>46143</v>
      </c>
      <c r="H6" s="46">
        <v>51441</v>
      </c>
      <c r="I6" s="43">
        <v>2</v>
      </c>
      <c r="J6" s="44" t="s">
        <v>56</v>
      </c>
      <c r="K6" s="44" t="s">
        <v>56</v>
      </c>
      <c r="L6" s="44" t="s">
        <v>56</v>
      </c>
      <c r="M6" s="44" t="s">
        <v>56</v>
      </c>
      <c r="N6" s="44">
        <v>1</v>
      </c>
      <c r="O6" s="44" t="s">
        <v>56</v>
      </c>
      <c r="P6" s="41"/>
      <c r="Q6" s="53">
        <v>6.0499999999999998E-2</v>
      </c>
      <c r="R6" s="53" t="s">
        <v>71</v>
      </c>
      <c r="S6" s="47"/>
      <c r="U6" s="1" t="str">
        <f t="shared" si="0"/>
        <v>A</v>
      </c>
      <c r="V6" s="1">
        <f t="shared" ref="V6:V37" ca="1" si="21">IF(U6="","",DATEDIF($V$1,G6,"M"))</f>
        <v>1</v>
      </c>
      <c r="W6" s="1">
        <f>IF(D6=CALCS!B$17,1,IF(D6=CALCS!B$16,2,IF(D6=CALCS!B$15,3,IF(D6=CALCS!B$14,4,IF(D6=CALCS!B$13,5,IF(D6=CALCS!B$12,6,IF(D6=CALCS!B$11,7,IF(D6=CALCS!B$10,8,IF(D6=CALCS!B$9,9,IF(D6=CALCS!B$8,10,IF(D6=CALCS!B$7,11,IF(D6=CALCS!B$6,12,IF(D6=CALCS!B$5,13,IF(D6=CALCS!B$31,1,IF(D6=CALCS!B$44,2,IF(D6=CALCS!B$30,2,IF(D6=CALCS!B$43,3,IF(D6=CALCS!B$29,3,IF(D6=CALCS!B$28,4,IF(D6=CALCS!B$41,5,IF(D6=CALCS!B$27,5,IF(D6=CALCS!B$26,6,IF(D6=CALCS!B$39,7,IF(D6=CALCS!B$25,7,IF(D6=CALCS!B$24,8,IF(D6=CALCS!B$37,9,IF(D6=CALCS!B$23,9,IF(D6=CALCS!B$22,10,IF(D6=CALCS!B$35,11,IF(D6=CALCS!B$21,11,IF(D6=CALCS!B$34,12,IF(D6=CALCS!B$20,12,IF(D6=CALCS!B$33,13,IF(D6=CALCS!B$19,13,0))))))))))))))))))))))))))))))))))</f>
        <v>12</v>
      </c>
      <c r="X6" s="5">
        <f t="shared" ref="X6:X15" si="22">IF(W$3&lt;=W6,1,0)</f>
        <v>1</v>
      </c>
      <c r="Y6" s="1" t="str">
        <f t="shared" si="1"/>
        <v>Monthly</v>
      </c>
      <c r="Z6" s="5"/>
      <c r="AA6" s="5">
        <f t="shared" si="2"/>
        <v>0</v>
      </c>
      <c r="AB6" s="5"/>
      <c r="AC6" s="1">
        <f t="shared" si="3"/>
        <v>0</v>
      </c>
      <c r="AD6" s="1">
        <f t="shared" si="4"/>
        <v>0</v>
      </c>
      <c r="AE6" s="1">
        <f t="shared" si="5"/>
        <v>0</v>
      </c>
      <c r="AF6" s="1">
        <f t="shared" si="6"/>
        <v>0</v>
      </c>
      <c r="AG6" s="1">
        <f t="shared" si="7"/>
        <v>1</v>
      </c>
      <c r="AH6" s="1">
        <f t="shared" ref="AH6:AH15" si="23">SUM(AC6:AG6)</f>
        <v>1</v>
      </c>
      <c r="AI6" s="1">
        <f t="shared" si="8"/>
        <v>0</v>
      </c>
      <c r="AJ6" s="5">
        <f t="shared" ref="AJ6:AJ15" si="24">IF(AI6=1,1,AH6)</f>
        <v>1</v>
      </c>
      <c r="AK6" s="5"/>
      <c r="AL6" s="5">
        <f t="shared" ca="1" si="9"/>
        <v>0</v>
      </c>
      <c r="AM6" s="5">
        <f t="shared" si="10"/>
        <v>1</v>
      </c>
      <c r="AN6" s="5">
        <f t="shared" si="11"/>
        <v>1</v>
      </c>
      <c r="AP6" s="6">
        <f ca="1">SUM(X6+AA6+AJ6+AL6+AM6+AN6)</f>
        <v>4</v>
      </c>
      <c r="AQ6" s="7">
        <f ca="1">IF(AT6=0,AQ5,+(AQ5+1))</f>
        <v>0</v>
      </c>
      <c r="AR6" s="7">
        <f ca="1">IF(AQ5=AQ6,0,AQ6)</f>
        <v>0</v>
      </c>
      <c r="AS6" s="1">
        <f t="shared" ref="AS6:AS69" ca="1" si="25">IF(AP6=6,B6,0)</f>
        <v>0</v>
      </c>
      <c r="AT6" s="1">
        <f t="shared" ca="1" si="12"/>
        <v>0</v>
      </c>
      <c r="AU6" s="1">
        <f t="shared" ca="1" si="13"/>
        <v>0</v>
      </c>
      <c r="AV6" s="3">
        <f t="shared" ca="1" si="14"/>
        <v>0</v>
      </c>
      <c r="AW6" s="3">
        <f t="shared" ca="1" si="15"/>
        <v>0</v>
      </c>
      <c r="AX6" s="8">
        <f t="shared" ca="1" si="16"/>
        <v>0</v>
      </c>
      <c r="AY6" s="8">
        <f t="shared" ca="1" si="17"/>
        <v>0</v>
      </c>
      <c r="AZ6" s="1">
        <f t="shared" ca="1" si="18"/>
        <v>0</v>
      </c>
      <c r="BA6" s="4">
        <f t="shared" ref="BA6:BA15" ca="1" si="26">IF(AY6=0,0,Q6)</f>
        <v>0</v>
      </c>
      <c r="BB6" s="1">
        <f t="shared" ca="1" si="19"/>
        <v>0</v>
      </c>
    </row>
    <row r="7" spans="1:54" x14ac:dyDescent="0.2">
      <c r="A7" s="52">
        <f t="shared" si="20"/>
        <v>3</v>
      </c>
      <c r="B7" s="44" t="s">
        <v>85</v>
      </c>
      <c r="C7" s="44" t="s">
        <v>86</v>
      </c>
      <c r="D7" s="44" t="s">
        <v>16</v>
      </c>
      <c r="E7" s="45">
        <v>238813</v>
      </c>
      <c r="F7" s="45">
        <v>371400</v>
      </c>
      <c r="G7" s="46">
        <v>46139</v>
      </c>
      <c r="H7" s="46">
        <v>50100</v>
      </c>
      <c r="I7" s="43">
        <v>3</v>
      </c>
      <c r="J7" s="44" t="s">
        <v>56</v>
      </c>
      <c r="K7" s="44" t="s">
        <v>56</v>
      </c>
      <c r="L7" s="44" t="s">
        <v>56</v>
      </c>
      <c r="M7" s="44" t="s">
        <v>56</v>
      </c>
      <c r="N7" s="44">
        <v>1</v>
      </c>
      <c r="O7" s="44" t="s">
        <v>56</v>
      </c>
      <c r="P7" s="41"/>
      <c r="Q7" s="53">
        <v>6.5500000000000003E-2</v>
      </c>
      <c r="R7" s="53" t="s">
        <v>71</v>
      </c>
      <c r="S7" s="47"/>
      <c r="U7" s="1" t="str">
        <f t="shared" si="0"/>
        <v>A</v>
      </c>
      <c r="V7" s="1">
        <f t="shared" ca="1" si="21"/>
        <v>1</v>
      </c>
      <c r="W7" s="1">
        <f>IF(D7=CALCS!B$17,1,IF(D7=CALCS!B$16,2,IF(D7=CALCS!B$15,3,IF(D7=CALCS!B$14,4,IF(D7=CALCS!B$13,5,IF(D7=CALCS!B$12,6,IF(D7=CALCS!B$11,7,IF(D7=CALCS!B$10,8,IF(D7=CALCS!B$9,9,IF(D7=CALCS!B$8,10,IF(D7=CALCS!B$7,11,IF(D7=CALCS!B$6,12,IF(D7=CALCS!B$5,13,IF(D7=CALCS!B$31,1,IF(D7=CALCS!B$44,2,IF(D7=CALCS!B$30,2,IF(D7=CALCS!B$43,3,IF(D7=CALCS!B$29,3,IF(D7=CALCS!B$28,4,IF(D7=CALCS!B$41,5,IF(D7=CALCS!B$27,5,IF(D7=CALCS!B$26,6,IF(D7=CALCS!B$39,7,IF(D7=CALCS!B$25,7,IF(D7=CALCS!B$24,8,IF(D7=CALCS!B$37,9,IF(D7=CALCS!B$23,9,IF(D7=CALCS!B$22,10,IF(D7=CALCS!B$35,11,IF(D7=CALCS!B$21,11,IF(D7=CALCS!B$34,12,IF(D7=CALCS!B$20,12,IF(D7=CALCS!B$33,13,IF(D7=CALCS!B$19,13,0))))))))))))))))))))))))))))))))))</f>
        <v>12</v>
      </c>
      <c r="X7" s="5">
        <f t="shared" si="22"/>
        <v>1</v>
      </c>
      <c r="Y7" s="1" t="str">
        <f t="shared" si="1"/>
        <v>Monthly</v>
      </c>
      <c r="Z7" s="5"/>
      <c r="AA7" s="5">
        <f t="shared" si="2"/>
        <v>0</v>
      </c>
      <c r="AB7" s="5"/>
      <c r="AC7" s="1">
        <f t="shared" si="3"/>
        <v>0</v>
      </c>
      <c r="AD7" s="1">
        <f t="shared" si="4"/>
        <v>0</v>
      </c>
      <c r="AE7" s="1">
        <f t="shared" si="5"/>
        <v>0</v>
      </c>
      <c r="AF7" s="1">
        <f t="shared" si="6"/>
        <v>0</v>
      </c>
      <c r="AG7" s="1">
        <f t="shared" si="7"/>
        <v>1</v>
      </c>
      <c r="AH7" s="1">
        <f t="shared" si="23"/>
        <v>1</v>
      </c>
      <c r="AI7" s="1">
        <f t="shared" si="8"/>
        <v>0</v>
      </c>
      <c r="AJ7" s="5">
        <f t="shared" si="24"/>
        <v>1</v>
      </c>
      <c r="AK7" s="5"/>
      <c r="AL7" s="5">
        <f t="shared" ca="1" si="9"/>
        <v>0</v>
      </c>
      <c r="AM7" s="5">
        <f t="shared" si="10"/>
        <v>1</v>
      </c>
      <c r="AN7" s="5">
        <f t="shared" si="11"/>
        <v>1</v>
      </c>
      <c r="AP7" s="6">
        <f ca="1">SUM(X7+AA7+AJ7+AL7+AM7+AN7)</f>
        <v>4</v>
      </c>
      <c r="AQ7" s="7">
        <f t="shared" ref="AQ7:AQ15" ca="1" si="27">IF(AT7=0,AQ6,+(AQ6+1))</f>
        <v>0</v>
      </c>
      <c r="AR7" s="7">
        <f t="shared" ref="AR7:AR15" ca="1" si="28">IF(AQ6=AQ7,0,AQ7)</f>
        <v>0</v>
      </c>
      <c r="AS7" s="1">
        <f t="shared" ca="1" si="25"/>
        <v>0</v>
      </c>
      <c r="AT7" s="1">
        <f t="shared" ca="1" si="12"/>
        <v>0</v>
      </c>
      <c r="AU7" s="1">
        <f t="shared" ca="1" si="13"/>
        <v>0</v>
      </c>
      <c r="AV7" s="3">
        <f t="shared" ca="1" si="14"/>
        <v>0</v>
      </c>
      <c r="AW7" s="3">
        <f t="shared" ca="1" si="15"/>
        <v>0</v>
      </c>
      <c r="AX7" s="8">
        <f t="shared" ca="1" si="16"/>
        <v>0</v>
      </c>
      <c r="AY7" s="8">
        <f t="shared" ca="1" si="17"/>
        <v>0</v>
      </c>
      <c r="AZ7" s="1">
        <f t="shared" ca="1" si="18"/>
        <v>0</v>
      </c>
      <c r="BA7" s="4">
        <f t="shared" ca="1" si="26"/>
        <v>0</v>
      </c>
      <c r="BB7" s="1">
        <f t="shared" ca="1" si="19"/>
        <v>0</v>
      </c>
    </row>
    <row r="8" spans="1:54" x14ac:dyDescent="0.2">
      <c r="A8" s="52">
        <f t="shared" si="20"/>
        <v>4</v>
      </c>
      <c r="B8" s="44" t="s">
        <v>79</v>
      </c>
      <c r="C8" s="44" t="s">
        <v>74</v>
      </c>
      <c r="D8" s="44" t="s">
        <v>25</v>
      </c>
      <c r="E8" s="45">
        <v>65192</v>
      </c>
      <c r="F8" s="45">
        <v>104000</v>
      </c>
      <c r="G8" s="46">
        <v>48914</v>
      </c>
      <c r="H8" s="46">
        <v>48914</v>
      </c>
      <c r="I8" s="43">
        <v>4</v>
      </c>
      <c r="J8" s="44">
        <v>1</v>
      </c>
      <c r="K8" s="44" t="s">
        <v>56</v>
      </c>
      <c r="L8" s="44" t="s">
        <v>56</v>
      </c>
      <c r="M8" s="44" t="s">
        <v>56</v>
      </c>
      <c r="N8" s="44" t="s">
        <v>56</v>
      </c>
      <c r="O8" s="44" t="s">
        <v>56</v>
      </c>
      <c r="P8" s="41"/>
      <c r="Q8" s="53">
        <v>6.4000000000000001E-2</v>
      </c>
      <c r="R8" s="53" t="s">
        <v>71</v>
      </c>
      <c r="S8" s="47"/>
      <c r="U8" s="1" t="str">
        <f t="shared" si="0"/>
        <v>A</v>
      </c>
      <c r="V8" s="1">
        <f t="shared" ca="1" si="21"/>
        <v>92</v>
      </c>
      <c r="W8" s="1">
        <f>IF(D8=CALCS!B$17,1,IF(D8=CALCS!B$16,2,IF(D8=CALCS!B$15,3,IF(D8=CALCS!B$14,4,IF(D8=CALCS!B$13,5,IF(D8=CALCS!B$12,6,IF(D8=CALCS!B$11,7,IF(D8=CALCS!B$10,8,IF(D8=CALCS!B$9,9,IF(D8=CALCS!B$8,10,IF(D8=CALCS!B$7,11,IF(D8=CALCS!B$6,12,IF(D8=CALCS!B$5,13,IF(D8=CALCS!B$31,1,IF(D8=CALCS!B$44,2,IF(D8=CALCS!B$30,2,IF(D8=CALCS!B$43,3,IF(D8=CALCS!B$29,3,IF(D8=CALCS!B$28,4,IF(D8=CALCS!B$41,5,IF(D8=CALCS!B$27,5,IF(D8=CALCS!B$26,6,IF(D8=CALCS!B$39,7,IF(D8=CALCS!B$25,7,IF(D8=CALCS!B$24,8,IF(D8=CALCS!B$37,9,IF(D8=CALCS!B$23,9,IF(D8=CALCS!B$22,10,IF(D8=CALCS!B$35,11,IF(D8=CALCS!B$21,11,IF(D8=CALCS!B$34,12,IF(D8=CALCS!B$20,12,IF(D8=CALCS!B$33,13,IF(D8=CALCS!B$19,13,0))))))))))))))))))))))))))))))))))</f>
        <v>8</v>
      </c>
      <c r="X8" s="5">
        <f t="shared" si="22"/>
        <v>1</v>
      </c>
      <c r="Y8" s="1" t="str">
        <f t="shared" si="1"/>
        <v>Lump Sum</v>
      </c>
      <c r="Z8" s="5"/>
      <c r="AA8" s="5">
        <f t="shared" si="2"/>
        <v>0</v>
      </c>
      <c r="AB8" s="5"/>
      <c r="AC8" s="1">
        <f t="shared" si="3"/>
        <v>1</v>
      </c>
      <c r="AD8" s="1">
        <f t="shared" si="4"/>
        <v>0</v>
      </c>
      <c r="AE8" s="1">
        <f t="shared" si="5"/>
        <v>0</v>
      </c>
      <c r="AF8" s="1">
        <f t="shared" si="6"/>
        <v>0</v>
      </c>
      <c r="AG8" s="1">
        <f t="shared" si="7"/>
        <v>0</v>
      </c>
      <c r="AH8" s="1">
        <f t="shared" si="23"/>
        <v>1</v>
      </c>
      <c r="AI8" s="1">
        <f t="shared" si="8"/>
        <v>0</v>
      </c>
      <c r="AJ8" s="5">
        <f t="shared" si="24"/>
        <v>1</v>
      </c>
      <c r="AK8" s="5"/>
      <c r="AL8" s="5">
        <f t="shared" ca="1" si="9"/>
        <v>0</v>
      </c>
      <c r="AM8" s="5">
        <f t="shared" si="10"/>
        <v>1</v>
      </c>
      <c r="AN8" s="5">
        <f t="shared" si="11"/>
        <v>1</v>
      </c>
      <c r="AP8" s="6">
        <f t="shared" ref="AP8:AP15" ca="1" si="29">SUM(X8+AA8+AJ8+AL8+AM8+AN8)</f>
        <v>4</v>
      </c>
      <c r="AQ8" s="7">
        <f t="shared" ca="1" si="27"/>
        <v>0</v>
      </c>
      <c r="AR8" s="7">
        <f t="shared" ca="1" si="28"/>
        <v>0</v>
      </c>
      <c r="AS8" s="1">
        <f t="shared" ca="1" si="25"/>
        <v>0</v>
      </c>
      <c r="AT8" s="1">
        <f t="shared" ca="1" si="12"/>
        <v>0</v>
      </c>
      <c r="AU8" s="1">
        <f t="shared" ca="1" si="13"/>
        <v>0</v>
      </c>
      <c r="AV8" s="3">
        <f t="shared" ca="1" si="14"/>
        <v>0</v>
      </c>
      <c r="AW8" s="3">
        <f t="shared" ca="1" si="15"/>
        <v>0</v>
      </c>
      <c r="AX8" s="8">
        <f t="shared" ca="1" si="16"/>
        <v>0</v>
      </c>
      <c r="AY8" s="8">
        <f t="shared" ca="1" si="17"/>
        <v>0</v>
      </c>
      <c r="AZ8" s="1">
        <f t="shared" ca="1" si="18"/>
        <v>0</v>
      </c>
      <c r="BA8" s="4">
        <f t="shared" ca="1" si="26"/>
        <v>0</v>
      </c>
      <c r="BB8" s="1">
        <f t="shared" ca="1" si="19"/>
        <v>0</v>
      </c>
    </row>
    <row r="9" spans="1:54" x14ac:dyDescent="0.2">
      <c r="A9" s="52">
        <f t="shared" si="20"/>
        <v>5</v>
      </c>
      <c r="B9" s="44">
        <v>48300</v>
      </c>
      <c r="C9" s="44" t="s">
        <v>77</v>
      </c>
      <c r="D9" s="44" t="s">
        <v>16</v>
      </c>
      <c r="E9" s="45">
        <v>31018</v>
      </c>
      <c r="F9" s="45">
        <v>89486</v>
      </c>
      <c r="G9" s="46">
        <v>49202</v>
      </c>
      <c r="H9" s="46">
        <v>54923</v>
      </c>
      <c r="I9" s="43">
        <v>5</v>
      </c>
      <c r="J9" s="44" t="s">
        <v>56</v>
      </c>
      <c r="K9" s="44" t="s">
        <v>56</v>
      </c>
      <c r="L9" s="44" t="s">
        <v>56</v>
      </c>
      <c r="M9" s="44" t="s">
        <v>56</v>
      </c>
      <c r="N9" s="44">
        <v>1</v>
      </c>
      <c r="O9" s="44" t="s">
        <v>56</v>
      </c>
      <c r="P9" s="41"/>
      <c r="Q9" s="53">
        <v>7.0999999999999994E-2</v>
      </c>
      <c r="R9" s="53" t="s">
        <v>71</v>
      </c>
      <c r="S9" s="47"/>
      <c r="U9" s="1" t="str">
        <f t="shared" si="0"/>
        <v>A</v>
      </c>
      <c r="V9" s="1">
        <f t="shared" ca="1" si="21"/>
        <v>101</v>
      </c>
      <c r="W9" s="1">
        <f>IF(D9=CALCS!B$17,1,IF(D9=CALCS!B$16,2,IF(D9=CALCS!B$15,3,IF(D9=CALCS!B$14,4,IF(D9=CALCS!B$13,5,IF(D9=CALCS!B$12,6,IF(D9=CALCS!B$11,7,IF(D9=CALCS!B$10,8,IF(D9=CALCS!B$9,9,IF(D9=CALCS!B$8,10,IF(D9=CALCS!B$7,11,IF(D9=CALCS!B$6,12,IF(D9=CALCS!B$5,13,IF(D9=CALCS!B$31,1,IF(D9=CALCS!B$44,2,IF(D9=CALCS!B$30,2,IF(D9=CALCS!B$43,3,IF(D9=CALCS!B$29,3,IF(D9=CALCS!B$28,4,IF(D9=CALCS!B$41,5,IF(D9=CALCS!B$27,5,IF(D9=CALCS!B$26,6,IF(D9=CALCS!B$39,7,IF(D9=CALCS!B$25,7,IF(D9=CALCS!B$24,8,IF(D9=CALCS!B$37,9,IF(D9=CALCS!B$23,9,IF(D9=CALCS!B$22,10,IF(D9=CALCS!B$35,11,IF(D9=CALCS!B$21,11,IF(D9=CALCS!B$34,12,IF(D9=CALCS!B$20,12,IF(D9=CALCS!B$33,13,IF(D9=CALCS!B$19,13,0))))))))))))))))))))))))))))))))))</f>
        <v>12</v>
      </c>
      <c r="X9" s="5">
        <f t="shared" si="22"/>
        <v>1</v>
      </c>
      <c r="Y9" s="1" t="str">
        <f t="shared" si="1"/>
        <v>Monthly</v>
      </c>
      <c r="Z9" s="5"/>
      <c r="AA9" s="5">
        <f t="shared" si="2"/>
        <v>0</v>
      </c>
      <c r="AB9" s="5"/>
      <c r="AC9" s="1">
        <f t="shared" si="3"/>
        <v>0</v>
      </c>
      <c r="AD9" s="1">
        <f t="shared" si="4"/>
        <v>0</v>
      </c>
      <c r="AE9" s="1">
        <f t="shared" si="5"/>
        <v>0</v>
      </c>
      <c r="AF9" s="1">
        <f t="shared" si="6"/>
        <v>0</v>
      </c>
      <c r="AG9" s="1">
        <f t="shared" si="7"/>
        <v>1</v>
      </c>
      <c r="AH9" s="1">
        <f t="shared" si="23"/>
        <v>1</v>
      </c>
      <c r="AI9" s="1">
        <f t="shared" si="8"/>
        <v>0</v>
      </c>
      <c r="AJ9" s="5">
        <f t="shared" si="24"/>
        <v>1</v>
      </c>
      <c r="AK9" s="5"/>
      <c r="AL9" s="5">
        <f t="shared" ca="1" si="9"/>
        <v>0</v>
      </c>
      <c r="AM9" s="5">
        <f t="shared" si="10"/>
        <v>1</v>
      </c>
      <c r="AN9" s="5">
        <f t="shared" si="11"/>
        <v>1</v>
      </c>
      <c r="AP9" s="6">
        <f t="shared" ca="1" si="29"/>
        <v>4</v>
      </c>
      <c r="AQ9" s="7">
        <f t="shared" ca="1" si="27"/>
        <v>0</v>
      </c>
      <c r="AR9" s="7">
        <f t="shared" ca="1" si="28"/>
        <v>0</v>
      </c>
      <c r="AS9" s="1">
        <f t="shared" ca="1" si="25"/>
        <v>0</v>
      </c>
      <c r="AT9" s="1">
        <f t="shared" ca="1" si="12"/>
        <v>0</v>
      </c>
      <c r="AU9" s="1">
        <f t="shared" ca="1" si="13"/>
        <v>0</v>
      </c>
      <c r="AV9" s="3">
        <f t="shared" ca="1" si="14"/>
        <v>0</v>
      </c>
      <c r="AW9" s="3">
        <f t="shared" ca="1" si="15"/>
        <v>0</v>
      </c>
      <c r="AX9" s="8">
        <f t="shared" ca="1" si="16"/>
        <v>0</v>
      </c>
      <c r="AY9" s="8">
        <f t="shared" ca="1" si="17"/>
        <v>0</v>
      </c>
      <c r="AZ9" s="1">
        <f t="shared" ca="1" si="18"/>
        <v>0</v>
      </c>
      <c r="BA9" s="4">
        <f t="shared" ca="1" si="26"/>
        <v>0</v>
      </c>
      <c r="BB9" s="1">
        <f t="shared" ca="1" si="19"/>
        <v>0</v>
      </c>
    </row>
    <row r="10" spans="1:54" x14ac:dyDescent="0.2">
      <c r="A10" s="52">
        <f t="shared" si="20"/>
        <v>6</v>
      </c>
      <c r="B10" s="44">
        <v>48965</v>
      </c>
      <c r="C10" s="44" t="s">
        <v>82</v>
      </c>
      <c r="D10" s="58" t="s">
        <v>17</v>
      </c>
      <c r="E10" s="45">
        <v>145024</v>
      </c>
      <c r="F10" s="45">
        <v>194309</v>
      </c>
      <c r="G10" s="46">
        <v>46139</v>
      </c>
      <c r="H10" s="46">
        <v>49701</v>
      </c>
      <c r="I10" s="43">
        <v>6</v>
      </c>
      <c r="J10" s="44" t="s">
        <v>56</v>
      </c>
      <c r="K10" s="44" t="s">
        <v>56</v>
      </c>
      <c r="L10" s="44" t="s">
        <v>56</v>
      </c>
      <c r="M10" s="44" t="s">
        <v>56</v>
      </c>
      <c r="N10" s="44">
        <v>1</v>
      </c>
      <c r="O10" s="44" t="s">
        <v>56</v>
      </c>
      <c r="P10" s="41"/>
      <c r="Q10" s="53">
        <v>6.2E-2</v>
      </c>
      <c r="R10" s="53" t="s">
        <v>71</v>
      </c>
      <c r="S10" s="47"/>
      <c r="U10" s="1" t="str">
        <f t="shared" si="0"/>
        <v>A</v>
      </c>
      <c r="V10" s="1">
        <f t="shared" ca="1" si="21"/>
        <v>1</v>
      </c>
      <c r="W10" s="1">
        <f>IF(D10=CALCS!B$17,1,IF(D10=CALCS!B$16,2,IF(D10=CALCS!B$15,3,IF(D10=CALCS!B$14,4,IF(D10=CALCS!B$13,5,IF(D10=CALCS!B$12,6,IF(D10=CALCS!B$11,7,IF(D10=CALCS!B$10,8,IF(D10=CALCS!B$9,9,IF(D10=CALCS!B$8,10,IF(D10=CALCS!B$7,11,IF(D10=CALCS!B$6,12,IF(D10=CALCS!B$5,13,IF(D10=CALCS!B$31,1,IF(D10=CALCS!B$44,2,IF(D10=CALCS!B$30,2,IF(D10=CALCS!B$43,3,IF(D10=CALCS!B$29,3,IF(D10=CALCS!B$28,4,IF(D10=CALCS!B$41,5,IF(D10=CALCS!B$27,5,IF(D10=CALCS!B$26,6,IF(D10=CALCS!B$39,7,IF(D10=CALCS!B$25,7,IF(D10=CALCS!B$24,8,IF(D10=CALCS!B$37,9,IF(D10=CALCS!B$23,9,IF(D10=CALCS!B$22,10,IF(D10=CALCS!B$35,11,IF(D10=CALCS!B$21,11,IF(D10=CALCS!B$34,12,IF(D10=CALCS!B$20,12,IF(D10=CALCS!B$33,13,IF(D10=CALCS!B$19,13,0))))))))))))))))))))))))))))))))))</f>
        <v>13</v>
      </c>
      <c r="X10" s="5">
        <f t="shared" si="22"/>
        <v>1</v>
      </c>
      <c r="Y10" s="1" t="str">
        <f t="shared" si="1"/>
        <v>Monthly</v>
      </c>
      <c r="Z10" s="5"/>
      <c r="AA10" s="5">
        <f t="shared" si="2"/>
        <v>0</v>
      </c>
      <c r="AB10" s="5"/>
      <c r="AC10" s="1">
        <f t="shared" si="3"/>
        <v>0</v>
      </c>
      <c r="AD10" s="1">
        <f t="shared" si="4"/>
        <v>0</v>
      </c>
      <c r="AE10" s="1">
        <f t="shared" si="5"/>
        <v>0</v>
      </c>
      <c r="AF10" s="1">
        <f t="shared" si="6"/>
        <v>0</v>
      </c>
      <c r="AG10" s="1">
        <f t="shared" si="7"/>
        <v>1</v>
      </c>
      <c r="AH10" s="1">
        <f t="shared" si="23"/>
        <v>1</v>
      </c>
      <c r="AI10" s="1">
        <f t="shared" si="8"/>
        <v>0</v>
      </c>
      <c r="AJ10" s="5">
        <f t="shared" si="24"/>
        <v>1</v>
      </c>
      <c r="AK10" s="5"/>
      <c r="AL10" s="5">
        <f t="shared" ca="1" si="9"/>
        <v>0</v>
      </c>
      <c r="AM10" s="5">
        <f t="shared" si="10"/>
        <v>1</v>
      </c>
      <c r="AN10" s="5">
        <f t="shared" si="11"/>
        <v>1</v>
      </c>
      <c r="AP10" s="6">
        <f t="shared" ca="1" si="29"/>
        <v>4</v>
      </c>
      <c r="AQ10" s="7">
        <f t="shared" ca="1" si="27"/>
        <v>0</v>
      </c>
      <c r="AR10" s="7">
        <f t="shared" ca="1" si="28"/>
        <v>0</v>
      </c>
      <c r="AS10" s="1">
        <f t="shared" ca="1" si="25"/>
        <v>0</v>
      </c>
      <c r="AT10" s="1">
        <f t="shared" ca="1" si="12"/>
        <v>0</v>
      </c>
      <c r="AU10" s="1">
        <f t="shared" ca="1" si="13"/>
        <v>0</v>
      </c>
      <c r="AV10" s="3">
        <f t="shared" ca="1" si="14"/>
        <v>0</v>
      </c>
      <c r="AW10" s="3">
        <f t="shared" ca="1" si="15"/>
        <v>0</v>
      </c>
      <c r="AX10" s="8">
        <f t="shared" ca="1" si="16"/>
        <v>0</v>
      </c>
      <c r="AY10" s="8">
        <f t="shared" ca="1" si="17"/>
        <v>0</v>
      </c>
      <c r="AZ10" s="1">
        <f t="shared" ca="1" si="18"/>
        <v>0</v>
      </c>
      <c r="BA10" s="4">
        <f t="shared" ca="1" si="26"/>
        <v>0</v>
      </c>
      <c r="BB10" s="1">
        <f t="shared" ca="1" si="19"/>
        <v>0</v>
      </c>
    </row>
    <row r="11" spans="1:54" x14ac:dyDescent="0.2">
      <c r="A11" s="52">
        <f t="shared" si="20"/>
        <v>7</v>
      </c>
      <c r="B11" s="44" t="s">
        <v>80</v>
      </c>
      <c r="C11" s="44" t="s">
        <v>77</v>
      </c>
      <c r="D11" s="44" t="s">
        <v>16</v>
      </c>
      <c r="E11" s="45">
        <v>74481</v>
      </c>
      <c r="F11" s="45">
        <v>152453</v>
      </c>
      <c r="G11" s="46">
        <v>46270</v>
      </c>
      <c r="H11" s="46">
        <v>54923</v>
      </c>
      <c r="I11" s="43">
        <v>7</v>
      </c>
      <c r="J11" s="44" t="s">
        <v>56</v>
      </c>
      <c r="K11" s="44" t="s">
        <v>56</v>
      </c>
      <c r="L11" s="44" t="s">
        <v>56</v>
      </c>
      <c r="M11" s="44" t="s">
        <v>56</v>
      </c>
      <c r="N11" s="44">
        <v>1</v>
      </c>
      <c r="O11" s="44" t="s">
        <v>56</v>
      </c>
      <c r="P11" s="41"/>
      <c r="Q11" s="53">
        <v>6.8000000000000005E-2</v>
      </c>
      <c r="R11" s="53" t="s">
        <v>71</v>
      </c>
      <c r="S11" s="47"/>
      <c r="U11" s="1" t="str">
        <f t="shared" si="0"/>
        <v>A</v>
      </c>
      <c r="V11" s="1">
        <f t="shared" ca="1" si="21"/>
        <v>5</v>
      </c>
      <c r="W11" s="1">
        <f>IF(D11=CALCS!B$17,1,IF(D11=CALCS!B$16,2,IF(D11=CALCS!B$15,3,IF(D11=CALCS!B$14,4,IF(D11=CALCS!B$13,5,IF(D11=CALCS!B$12,6,IF(D11=CALCS!B$11,7,IF(D11=CALCS!B$10,8,IF(D11=CALCS!B$9,9,IF(D11=CALCS!B$8,10,IF(D11=CALCS!B$7,11,IF(D11=CALCS!B$6,12,IF(D11=CALCS!B$5,13,IF(D11=CALCS!B$31,1,IF(D11=CALCS!B$44,2,IF(D11=CALCS!B$30,2,IF(D11=CALCS!B$43,3,IF(D11=CALCS!B$29,3,IF(D11=CALCS!B$28,4,IF(D11=CALCS!B$41,5,IF(D11=CALCS!B$27,5,IF(D11=CALCS!B$26,6,IF(D11=CALCS!B$39,7,IF(D11=CALCS!B$25,7,IF(D11=CALCS!B$24,8,IF(D11=CALCS!B$37,9,IF(D11=CALCS!B$23,9,IF(D11=CALCS!B$22,10,IF(D11=CALCS!B$35,11,IF(D11=CALCS!B$21,11,IF(D11=CALCS!B$34,12,IF(D11=CALCS!B$20,12,IF(D11=CALCS!B$33,13,IF(D11=CALCS!B$19,13,0))))))))))))))))))))))))))))))))))</f>
        <v>12</v>
      </c>
      <c r="X11" s="5">
        <f t="shared" si="22"/>
        <v>1</v>
      </c>
      <c r="Y11" s="1" t="str">
        <f t="shared" si="1"/>
        <v>Monthly</v>
      </c>
      <c r="Z11" s="5"/>
      <c r="AA11" s="5">
        <f t="shared" si="2"/>
        <v>0</v>
      </c>
      <c r="AB11" s="5"/>
      <c r="AC11" s="1">
        <f t="shared" si="3"/>
        <v>0</v>
      </c>
      <c r="AD11" s="1">
        <f t="shared" si="4"/>
        <v>0</v>
      </c>
      <c r="AE11" s="1">
        <f t="shared" si="5"/>
        <v>0</v>
      </c>
      <c r="AF11" s="1">
        <f t="shared" si="6"/>
        <v>0</v>
      </c>
      <c r="AG11" s="1">
        <f t="shared" si="7"/>
        <v>1</v>
      </c>
      <c r="AH11" s="1">
        <f t="shared" si="23"/>
        <v>1</v>
      </c>
      <c r="AI11" s="1">
        <f t="shared" si="8"/>
        <v>0</v>
      </c>
      <c r="AJ11" s="5">
        <f t="shared" si="24"/>
        <v>1</v>
      </c>
      <c r="AK11" s="5"/>
      <c r="AL11" s="5">
        <f t="shared" ca="1" si="9"/>
        <v>0</v>
      </c>
      <c r="AM11" s="5">
        <f t="shared" si="10"/>
        <v>1</v>
      </c>
      <c r="AN11" s="5">
        <f t="shared" si="11"/>
        <v>1</v>
      </c>
      <c r="AP11" s="6">
        <f t="shared" ca="1" si="29"/>
        <v>4</v>
      </c>
      <c r="AQ11" s="7">
        <f t="shared" ca="1" si="27"/>
        <v>0</v>
      </c>
      <c r="AR11" s="7">
        <f t="shared" ca="1" si="28"/>
        <v>0</v>
      </c>
      <c r="AS11" s="1">
        <f t="shared" ca="1" si="25"/>
        <v>0</v>
      </c>
      <c r="AT11" s="1">
        <f t="shared" ca="1" si="12"/>
        <v>0</v>
      </c>
      <c r="AU11" s="1">
        <f t="shared" ca="1" si="13"/>
        <v>0</v>
      </c>
      <c r="AV11" s="3">
        <f t="shared" ca="1" si="14"/>
        <v>0</v>
      </c>
      <c r="AW11" s="3">
        <f t="shared" ca="1" si="15"/>
        <v>0</v>
      </c>
      <c r="AX11" s="8">
        <f t="shared" ca="1" si="16"/>
        <v>0</v>
      </c>
      <c r="AY11" s="8">
        <f t="shared" ca="1" si="17"/>
        <v>0</v>
      </c>
      <c r="AZ11" s="1">
        <f t="shared" ca="1" si="18"/>
        <v>0</v>
      </c>
      <c r="BA11" s="4">
        <f t="shared" ca="1" si="26"/>
        <v>0</v>
      </c>
      <c r="BB11" s="1">
        <f t="shared" ca="1" si="19"/>
        <v>0</v>
      </c>
    </row>
    <row r="12" spans="1:54" x14ac:dyDescent="0.2">
      <c r="A12" s="52">
        <f t="shared" si="20"/>
        <v>8</v>
      </c>
      <c r="B12" s="44">
        <v>48587</v>
      </c>
      <c r="C12" s="44" t="s">
        <v>78</v>
      </c>
      <c r="D12" s="44" t="s">
        <v>16</v>
      </c>
      <c r="E12" s="45">
        <v>71743</v>
      </c>
      <c r="F12" s="45">
        <v>209131</v>
      </c>
      <c r="G12" s="46">
        <v>49324</v>
      </c>
      <c r="H12" s="46">
        <v>54772</v>
      </c>
      <c r="I12" s="43">
        <v>8</v>
      </c>
      <c r="J12" s="44" t="s">
        <v>56</v>
      </c>
      <c r="K12" s="44" t="s">
        <v>56</v>
      </c>
      <c r="L12" s="44" t="s">
        <v>56</v>
      </c>
      <c r="M12" s="44" t="s">
        <v>56</v>
      </c>
      <c r="N12" s="44">
        <v>1</v>
      </c>
      <c r="O12" s="44" t="s">
        <v>56</v>
      </c>
      <c r="P12" s="41"/>
      <c r="Q12" s="53">
        <v>6.9000000000000006E-2</v>
      </c>
      <c r="R12" s="53" t="s">
        <v>71</v>
      </c>
      <c r="S12" s="47"/>
      <c r="U12" s="1" t="str">
        <f t="shared" si="0"/>
        <v>A</v>
      </c>
      <c r="V12" s="1">
        <f t="shared" ca="1" si="21"/>
        <v>105</v>
      </c>
      <c r="W12" s="1">
        <f>IF(D12=CALCS!B$17,1,IF(D12=CALCS!B$16,2,IF(D12=CALCS!B$15,3,IF(D12=CALCS!B$14,4,IF(D12=CALCS!B$13,5,IF(D12=CALCS!B$12,6,IF(D12=CALCS!B$11,7,IF(D12=CALCS!B$10,8,IF(D12=CALCS!B$9,9,IF(D12=CALCS!B$8,10,IF(D12=CALCS!B$7,11,IF(D12=CALCS!B$6,12,IF(D12=CALCS!B$5,13,IF(D12=CALCS!B$31,1,IF(D12=CALCS!B$44,2,IF(D12=CALCS!B$30,2,IF(D12=CALCS!B$43,3,IF(D12=CALCS!B$29,3,IF(D12=CALCS!B$28,4,IF(D12=CALCS!B$41,5,IF(D12=CALCS!B$27,5,IF(D12=CALCS!B$26,6,IF(D12=CALCS!B$39,7,IF(D12=CALCS!B$25,7,IF(D12=CALCS!B$24,8,IF(D12=CALCS!B$37,9,IF(D12=CALCS!B$23,9,IF(D12=CALCS!B$22,10,IF(D12=CALCS!B$35,11,IF(D12=CALCS!B$21,11,IF(D12=CALCS!B$34,12,IF(D12=CALCS!B$20,12,IF(D12=CALCS!B$33,13,IF(D12=CALCS!B$19,13,0))))))))))))))))))))))))))))))))))</f>
        <v>12</v>
      </c>
      <c r="X12" s="5">
        <f t="shared" si="22"/>
        <v>1</v>
      </c>
      <c r="Y12" s="1" t="str">
        <f t="shared" si="1"/>
        <v>Monthly</v>
      </c>
      <c r="Z12" s="5"/>
      <c r="AA12" s="5">
        <f t="shared" si="2"/>
        <v>0</v>
      </c>
      <c r="AB12" s="5"/>
      <c r="AC12" s="1">
        <f t="shared" si="3"/>
        <v>0</v>
      </c>
      <c r="AD12" s="1">
        <f t="shared" si="4"/>
        <v>0</v>
      </c>
      <c r="AE12" s="1">
        <f t="shared" si="5"/>
        <v>0</v>
      </c>
      <c r="AF12" s="1">
        <f t="shared" si="6"/>
        <v>0</v>
      </c>
      <c r="AG12" s="1">
        <f t="shared" si="7"/>
        <v>1</v>
      </c>
      <c r="AH12" s="1">
        <f t="shared" si="23"/>
        <v>1</v>
      </c>
      <c r="AI12" s="1">
        <f t="shared" si="8"/>
        <v>0</v>
      </c>
      <c r="AJ12" s="5">
        <f t="shared" si="24"/>
        <v>1</v>
      </c>
      <c r="AK12" s="5"/>
      <c r="AL12" s="5">
        <f t="shared" ca="1" si="9"/>
        <v>0</v>
      </c>
      <c r="AM12" s="5">
        <f t="shared" si="10"/>
        <v>1</v>
      </c>
      <c r="AN12" s="5">
        <f t="shared" si="11"/>
        <v>1</v>
      </c>
      <c r="AP12" s="6">
        <f t="shared" ca="1" si="29"/>
        <v>4</v>
      </c>
      <c r="AQ12" s="7">
        <f t="shared" ca="1" si="27"/>
        <v>0</v>
      </c>
      <c r="AR12" s="7">
        <f t="shared" ca="1" si="28"/>
        <v>0</v>
      </c>
      <c r="AS12" s="1">
        <f t="shared" ca="1" si="25"/>
        <v>0</v>
      </c>
      <c r="AT12" s="1">
        <f t="shared" ca="1" si="12"/>
        <v>0</v>
      </c>
      <c r="AU12" s="1">
        <f t="shared" ca="1" si="13"/>
        <v>0</v>
      </c>
      <c r="AV12" s="3">
        <f t="shared" ca="1" si="14"/>
        <v>0</v>
      </c>
      <c r="AW12" s="3">
        <f t="shared" ca="1" si="15"/>
        <v>0</v>
      </c>
      <c r="AX12" s="8">
        <f t="shared" ca="1" si="16"/>
        <v>0</v>
      </c>
      <c r="AY12" s="8">
        <f t="shared" ca="1" si="17"/>
        <v>0</v>
      </c>
      <c r="AZ12" s="1">
        <f t="shared" ca="1" si="18"/>
        <v>0</v>
      </c>
      <c r="BA12" s="4">
        <f t="shared" ca="1" si="26"/>
        <v>0</v>
      </c>
      <c r="BB12" s="1">
        <f t="shared" ca="1" si="19"/>
        <v>0</v>
      </c>
    </row>
    <row r="13" spans="1:54" x14ac:dyDescent="0.2">
      <c r="A13" s="52">
        <f t="shared" si="20"/>
        <v>9</v>
      </c>
      <c r="B13" s="44">
        <v>48997</v>
      </c>
      <c r="C13" s="44" t="s">
        <v>77</v>
      </c>
      <c r="D13" s="44" t="s">
        <v>16</v>
      </c>
      <c r="E13" s="45">
        <v>46859</v>
      </c>
      <c r="F13" s="45">
        <v>70400</v>
      </c>
      <c r="G13" s="46">
        <v>46143</v>
      </c>
      <c r="H13" s="46">
        <v>51471</v>
      </c>
      <c r="I13" s="43">
        <v>9</v>
      </c>
      <c r="J13" s="44" t="s">
        <v>56</v>
      </c>
      <c r="K13" s="44" t="s">
        <v>56</v>
      </c>
      <c r="L13" s="44" t="s">
        <v>56</v>
      </c>
      <c r="M13" s="44" t="s">
        <v>56</v>
      </c>
      <c r="N13" s="44">
        <v>1</v>
      </c>
      <c r="O13" s="44" t="s">
        <v>56</v>
      </c>
      <c r="P13" s="41"/>
      <c r="Q13" s="53">
        <v>6.1499999999999999E-2</v>
      </c>
      <c r="R13" s="53" t="s">
        <v>71</v>
      </c>
      <c r="S13" s="47"/>
      <c r="U13" s="1" t="str">
        <f t="shared" si="0"/>
        <v>A</v>
      </c>
      <c r="V13" s="1">
        <f t="shared" ca="1" si="21"/>
        <v>1</v>
      </c>
      <c r="W13" s="1">
        <f>IF(D13=CALCS!B$17,1,IF(D13=CALCS!B$16,2,IF(D13=CALCS!B$15,3,IF(D13=CALCS!B$14,4,IF(D13=CALCS!B$13,5,IF(D13=CALCS!B$12,6,IF(D13=CALCS!B$11,7,IF(D13=CALCS!B$10,8,IF(D13=CALCS!B$9,9,IF(D13=CALCS!B$8,10,IF(D13=CALCS!B$7,11,IF(D13=CALCS!B$6,12,IF(D13=CALCS!B$5,13,IF(D13=CALCS!B$31,1,IF(D13=CALCS!B$44,2,IF(D13=CALCS!B$30,2,IF(D13=CALCS!B$43,3,IF(D13=CALCS!B$29,3,IF(D13=CALCS!B$28,4,IF(D13=CALCS!B$41,5,IF(D13=CALCS!B$27,5,IF(D13=CALCS!B$26,6,IF(D13=CALCS!B$39,7,IF(D13=CALCS!B$25,7,IF(D13=CALCS!B$24,8,IF(D13=CALCS!B$37,9,IF(D13=CALCS!B$23,9,IF(D13=CALCS!B$22,10,IF(D13=CALCS!B$35,11,IF(D13=CALCS!B$21,11,IF(D13=CALCS!B$34,12,IF(D13=CALCS!B$20,12,IF(D13=CALCS!B$33,13,IF(D13=CALCS!B$19,13,0))))))))))))))))))))))))))))))))))</f>
        <v>12</v>
      </c>
      <c r="X13" s="5">
        <f t="shared" si="22"/>
        <v>1</v>
      </c>
      <c r="Y13" s="1" t="str">
        <f t="shared" si="1"/>
        <v>Monthly</v>
      </c>
      <c r="Z13" s="5"/>
      <c r="AA13" s="5">
        <f t="shared" si="2"/>
        <v>0</v>
      </c>
      <c r="AB13" s="5"/>
      <c r="AC13" s="1">
        <f t="shared" si="3"/>
        <v>0</v>
      </c>
      <c r="AD13" s="1">
        <f t="shared" si="4"/>
        <v>0</v>
      </c>
      <c r="AE13" s="1">
        <f t="shared" si="5"/>
        <v>0</v>
      </c>
      <c r="AF13" s="1">
        <f t="shared" si="6"/>
        <v>0</v>
      </c>
      <c r="AG13" s="1">
        <f t="shared" si="7"/>
        <v>1</v>
      </c>
      <c r="AH13" s="1">
        <f t="shared" si="23"/>
        <v>1</v>
      </c>
      <c r="AI13" s="1">
        <f t="shared" si="8"/>
        <v>0</v>
      </c>
      <c r="AJ13" s="5">
        <f t="shared" si="24"/>
        <v>1</v>
      </c>
      <c r="AK13" s="5"/>
      <c r="AL13" s="5">
        <f t="shared" ca="1" si="9"/>
        <v>0</v>
      </c>
      <c r="AM13" s="5">
        <f t="shared" si="10"/>
        <v>1</v>
      </c>
      <c r="AN13" s="5">
        <f t="shared" si="11"/>
        <v>1</v>
      </c>
      <c r="AP13" s="6">
        <f t="shared" ca="1" si="29"/>
        <v>4</v>
      </c>
      <c r="AQ13" s="7">
        <f t="shared" ca="1" si="27"/>
        <v>0</v>
      </c>
      <c r="AR13" s="7">
        <f t="shared" ca="1" si="28"/>
        <v>0</v>
      </c>
      <c r="AS13" s="1">
        <f t="shared" ca="1" si="25"/>
        <v>0</v>
      </c>
      <c r="AT13" s="1">
        <f t="shared" ca="1" si="12"/>
        <v>0</v>
      </c>
      <c r="AU13" s="1">
        <f t="shared" ca="1" si="13"/>
        <v>0</v>
      </c>
      <c r="AV13" s="3">
        <f t="shared" ca="1" si="14"/>
        <v>0</v>
      </c>
      <c r="AW13" s="3">
        <f t="shared" ca="1" si="15"/>
        <v>0</v>
      </c>
      <c r="AX13" s="8">
        <f t="shared" ca="1" si="16"/>
        <v>0</v>
      </c>
      <c r="AY13" s="8">
        <f t="shared" ca="1" si="17"/>
        <v>0</v>
      </c>
      <c r="AZ13" s="1">
        <f t="shared" ca="1" si="18"/>
        <v>0</v>
      </c>
      <c r="BA13" s="4">
        <f t="shared" ca="1" si="26"/>
        <v>0</v>
      </c>
      <c r="BB13" s="1">
        <f t="shared" ca="1" si="19"/>
        <v>0</v>
      </c>
    </row>
    <row r="14" spans="1:54" x14ac:dyDescent="0.2">
      <c r="A14" s="52">
        <f t="shared" si="20"/>
        <v>10</v>
      </c>
      <c r="B14" s="44" t="s">
        <v>83</v>
      </c>
      <c r="C14" s="44" t="s">
        <v>84</v>
      </c>
      <c r="D14" s="44" t="s">
        <v>16</v>
      </c>
      <c r="E14" s="45">
        <v>113670</v>
      </c>
      <c r="F14" s="45">
        <v>272098</v>
      </c>
      <c r="G14" s="46">
        <v>46270</v>
      </c>
      <c r="H14" s="46">
        <v>54772</v>
      </c>
      <c r="I14" s="43">
        <v>10</v>
      </c>
      <c r="J14" s="44" t="s">
        <v>56</v>
      </c>
      <c r="K14" s="44" t="s">
        <v>56</v>
      </c>
      <c r="L14" s="44" t="s">
        <v>56</v>
      </c>
      <c r="M14" s="44" t="s">
        <v>56</v>
      </c>
      <c r="N14" s="44">
        <v>1</v>
      </c>
      <c r="O14" s="44" t="s">
        <v>56</v>
      </c>
      <c r="P14" s="41"/>
      <c r="Q14" s="53">
        <v>6.9000000000000006E-2</v>
      </c>
      <c r="R14" s="53" t="s">
        <v>71</v>
      </c>
      <c r="S14" s="47"/>
      <c r="U14" s="1" t="str">
        <f t="shared" si="0"/>
        <v>A</v>
      </c>
      <c r="V14" s="1">
        <f t="shared" ca="1" si="21"/>
        <v>5</v>
      </c>
      <c r="W14" s="1">
        <f>IF(D14=CALCS!B$17,1,IF(D14=CALCS!B$16,2,IF(D14=CALCS!B$15,3,IF(D14=CALCS!B$14,4,IF(D14=CALCS!B$13,5,IF(D14=CALCS!B$12,6,IF(D14=CALCS!B$11,7,IF(D14=CALCS!B$10,8,IF(D14=CALCS!B$9,9,IF(D14=CALCS!B$8,10,IF(D14=CALCS!B$7,11,IF(D14=CALCS!B$6,12,IF(D14=CALCS!B$5,13,IF(D14=CALCS!B$31,1,IF(D14=CALCS!B$44,2,IF(D14=CALCS!B$30,2,IF(D14=CALCS!B$43,3,IF(D14=CALCS!B$29,3,IF(D14=CALCS!B$28,4,IF(D14=CALCS!B$41,5,IF(D14=CALCS!B$27,5,IF(D14=CALCS!B$26,6,IF(D14=CALCS!B$39,7,IF(D14=CALCS!B$25,7,IF(D14=CALCS!B$24,8,IF(D14=CALCS!B$37,9,IF(D14=CALCS!B$23,9,IF(D14=CALCS!B$22,10,IF(D14=CALCS!B$35,11,IF(D14=CALCS!B$21,11,IF(D14=CALCS!B$34,12,IF(D14=CALCS!B$20,12,IF(D14=CALCS!B$33,13,IF(D14=CALCS!B$19,13,0))))))))))))))))))))))))))))))))))</f>
        <v>12</v>
      </c>
      <c r="X14" s="5">
        <f t="shared" si="22"/>
        <v>1</v>
      </c>
      <c r="Y14" s="1" t="str">
        <f t="shared" si="1"/>
        <v>Monthly</v>
      </c>
      <c r="Z14" s="5"/>
      <c r="AA14" s="5">
        <f t="shared" si="2"/>
        <v>0</v>
      </c>
      <c r="AB14" s="5"/>
      <c r="AC14" s="1">
        <f t="shared" si="3"/>
        <v>0</v>
      </c>
      <c r="AD14" s="1">
        <f t="shared" si="4"/>
        <v>0</v>
      </c>
      <c r="AE14" s="1">
        <f t="shared" si="5"/>
        <v>0</v>
      </c>
      <c r="AF14" s="1">
        <f t="shared" si="6"/>
        <v>0</v>
      </c>
      <c r="AG14" s="1">
        <f t="shared" si="7"/>
        <v>1</v>
      </c>
      <c r="AH14" s="1">
        <f t="shared" si="23"/>
        <v>1</v>
      </c>
      <c r="AI14" s="1">
        <f t="shared" si="8"/>
        <v>0</v>
      </c>
      <c r="AJ14" s="5">
        <f t="shared" si="24"/>
        <v>1</v>
      </c>
      <c r="AK14" s="5"/>
      <c r="AL14" s="5">
        <f t="shared" ca="1" si="9"/>
        <v>0</v>
      </c>
      <c r="AM14" s="5">
        <f t="shared" si="10"/>
        <v>1</v>
      </c>
      <c r="AN14" s="5">
        <f t="shared" si="11"/>
        <v>1</v>
      </c>
      <c r="AP14" s="6">
        <f t="shared" ca="1" si="29"/>
        <v>4</v>
      </c>
      <c r="AQ14" s="7">
        <f t="shared" ca="1" si="27"/>
        <v>0</v>
      </c>
      <c r="AR14" s="7">
        <f t="shared" ca="1" si="28"/>
        <v>0</v>
      </c>
      <c r="AS14" s="1">
        <f t="shared" ca="1" si="25"/>
        <v>0</v>
      </c>
      <c r="AT14" s="1">
        <f t="shared" ca="1" si="12"/>
        <v>0</v>
      </c>
      <c r="AU14" s="1">
        <f t="shared" ca="1" si="13"/>
        <v>0</v>
      </c>
      <c r="AV14" s="3">
        <f t="shared" ca="1" si="14"/>
        <v>0</v>
      </c>
      <c r="AW14" s="3">
        <f t="shared" ca="1" si="15"/>
        <v>0</v>
      </c>
      <c r="AX14" s="8">
        <f t="shared" ca="1" si="16"/>
        <v>0</v>
      </c>
      <c r="AY14" s="8">
        <f t="shared" ca="1" si="17"/>
        <v>0</v>
      </c>
      <c r="AZ14" s="1">
        <f t="shared" ca="1" si="18"/>
        <v>0</v>
      </c>
      <c r="BA14" s="4">
        <f t="shared" ca="1" si="26"/>
        <v>0</v>
      </c>
      <c r="BB14" s="1">
        <f t="shared" ca="1" si="19"/>
        <v>0</v>
      </c>
    </row>
    <row r="15" spans="1:54" x14ac:dyDescent="0.2">
      <c r="A15" s="52" t="str">
        <f t="shared" si="20"/>
        <v/>
      </c>
      <c r="B15" s="44"/>
      <c r="C15" s="44"/>
      <c r="D15" s="44"/>
      <c r="E15" s="45"/>
      <c r="F15" s="45"/>
      <c r="G15" s="46"/>
      <c r="H15" s="46"/>
      <c r="I15" s="43">
        <v>11</v>
      </c>
      <c r="J15" s="44"/>
      <c r="K15" s="44"/>
      <c r="L15" s="44"/>
      <c r="M15" s="44"/>
      <c r="N15" s="44"/>
      <c r="O15" s="44"/>
      <c r="P15" s="41"/>
      <c r="Q15" s="53"/>
      <c r="R15" s="53"/>
      <c r="S15" s="47"/>
      <c r="U15" s="1" t="str">
        <f t="shared" si="0"/>
        <v/>
      </c>
      <c r="V15" s="1" t="str">
        <f t="shared" si="21"/>
        <v/>
      </c>
      <c r="W15" s="1">
        <f>IF(D15=CALCS!B$17,1,IF(D15=CALCS!B$16,2,IF(D15=CALCS!B$15,3,IF(D15=CALCS!B$14,4,IF(D15=CALCS!B$13,5,IF(D15=CALCS!B$12,6,IF(D15=CALCS!B$11,7,IF(D15=CALCS!B$10,8,IF(D15=CALCS!B$9,9,IF(D15=CALCS!B$8,10,IF(D15=CALCS!B$7,11,IF(D15=CALCS!B$6,12,IF(D15=CALCS!B$5,13,IF(D15=CALCS!B$31,1,IF(D15=CALCS!B$44,2,IF(D15=CALCS!B$30,2,IF(D15=CALCS!B$43,3,IF(D15=CALCS!B$29,3,IF(D15=CALCS!B$28,4,IF(D15=CALCS!B$41,5,IF(D15=CALCS!B$27,5,IF(D15=CALCS!B$26,6,IF(D15=CALCS!B$39,7,IF(D15=CALCS!B$25,7,IF(D15=CALCS!B$24,8,IF(D15=CALCS!B$37,9,IF(D15=CALCS!B$23,9,IF(D15=CALCS!B$22,10,IF(D15=CALCS!B$35,11,IF(D15=CALCS!B$21,11,IF(D15=CALCS!B$34,12,IF(D15=CALCS!B$20,12,IF(D15=CALCS!B$33,13,IF(D15=CALCS!B$19,13,0))))))))))))))))))))))))))))))))))</f>
        <v>0</v>
      </c>
      <c r="X15" s="5">
        <f t="shared" si="22"/>
        <v>1</v>
      </c>
      <c r="Y15" s="1">
        <f t="shared" si="1"/>
        <v>0</v>
      </c>
      <c r="Z15" s="5"/>
      <c r="AA15" s="5">
        <f t="shared" si="2"/>
        <v>1</v>
      </c>
      <c r="AB15" s="5"/>
      <c r="AC15" s="1">
        <f t="shared" si="3"/>
        <v>0</v>
      </c>
      <c r="AD15" s="1">
        <f t="shared" si="4"/>
        <v>0</v>
      </c>
      <c r="AE15" s="1">
        <f t="shared" si="5"/>
        <v>0</v>
      </c>
      <c r="AF15" s="1">
        <f t="shared" si="6"/>
        <v>0</v>
      </c>
      <c r="AG15" s="1">
        <f t="shared" si="7"/>
        <v>0</v>
      </c>
      <c r="AH15" s="1">
        <f t="shared" si="23"/>
        <v>0</v>
      </c>
      <c r="AI15" s="1">
        <f t="shared" si="8"/>
        <v>0</v>
      </c>
      <c r="AJ15" s="5">
        <f t="shared" si="24"/>
        <v>0</v>
      </c>
      <c r="AK15" s="5"/>
      <c r="AL15" s="5">
        <f t="shared" si="9"/>
        <v>0</v>
      </c>
      <c r="AM15" s="5">
        <f t="shared" si="10"/>
        <v>1</v>
      </c>
      <c r="AN15" s="5">
        <f t="shared" si="11"/>
        <v>1</v>
      </c>
      <c r="AP15" s="6">
        <f t="shared" si="29"/>
        <v>4</v>
      </c>
      <c r="AQ15" s="7">
        <f t="shared" ca="1" si="27"/>
        <v>0</v>
      </c>
      <c r="AR15" s="7">
        <f t="shared" ca="1" si="28"/>
        <v>0</v>
      </c>
      <c r="AS15" s="1">
        <f t="shared" si="25"/>
        <v>0</v>
      </c>
      <c r="AT15" s="1">
        <f t="shared" si="12"/>
        <v>0</v>
      </c>
      <c r="AU15" s="1">
        <f t="shared" si="13"/>
        <v>0</v>
      </c>
      <c r="AV15" s="3">
        <f t="shared" si="14"/>
        <v>0</v>
      </c>
      <c r="AW15" s="3">
        <f t="shared" si="15"/>
        <v>0</v>
      </c>
      <c r="AX15" s="8">
        <f t="shared" si="16"/>
        <v>0</v>
      </c>
      <c r="AY15" s="8">
        <f t="shared" si="17"/>
        <v>0</v>
      </c>
      <c r="AZ15" s="1">
        <f t="shared" si="18"/>
        <v>0</v>
      </c>
      <c r="BA15" s="4">
        <f t="shared" si="26"/>
        <v>0</v>
      </c>
      <c r="BB15" s="1">
        <f t="shared" si="19"/>
        <v>0</v>
      </c>
    </row>
    <row r="16" spans="1:54" x14ac:dyDescent="0.2">
      <c r="A16" s="52" t="str">
        <f t="shared" si="20"/>
        <v/>
      </c>
      <c r="B16" s="44"/>
      <c r="C16" s="44"/>
      <c r="D16" s="44"/>
      <c r="E16" s="45"/>
      <c r="F16" s="45"/>
      <c r="G16" s="46"/>
      <c r="H16" s="46"/>
      <c r="I16" s="43">
        <v>12</v>
      </c>
      <c r="J16" s="44"/>
      <c r="K16" s="44"/>
      <c r="L16" s="44"/>
      <c r="M16" s="44"/>
      <c r="N16" s="44"/>
      <c r="O16" s="44"/>
      <c r="P16" s="41"/>
      <c r="Q16" s="53"/>
      <c r="R16" s="53"/>
      <c r="S16" s="47"/>
      <c r="U16" s="1" t="str">
        <f t="shared" si="0"/>
        <v/>
      </c>
      <c r="V16" s="1" t="str">
        <f t="shared" si="21"/>
        <v/>
      </c>
      <c r="W16" s="1">
        <f>IF(D16=CALCS!B$17,1,IF(D16=CALCS!B$16,2,IF(D16=CALCS!B$15,3,IF(D16=CALCS!B$14,4,IF(D16=CALCS!B$13,5,IF(D16=CALCS!B$12,6,IF(D16=CALCS!B$11,7,IF(D16=CALCS!B$10,8,IF(D16=CALCS!B$9,9,IF(D16=CALCS!B$8,10,IF(D16=CALCS!B$7,11,IF(D16=CALCS!B$6,12,IF(D16=CALCS!B$5,13,IF(D16=CALCS!B$31,1,IF(D16=CALCS!B$44,2,IF(D16=CALCS!B$30,2,IF(D16=CALCS!B$43,3,IF(D16=CALCS!B$29,3,IF(D16=CALCS!B$28,4,IF(D16=CALCS!B$41,5,IF(D16=CALCS!B$27,5,IF(D16=CALCS!B$26,6,IF(D16=CALCS!B$39,7,IF(D16=CALCS!B$25,7,IF(D16=CALCS!B$24,8,IF(D16=CALCS!B$37,9,IF(D16=CALCS!B$23,9,IF(D16=CALCS!B$22,10,IF(D16=CALCS!B$35,11,IF(D16=CALCS!B$21,11,IF(D16=CALCS!B$34,12,IF(D16=CALCS!B$20,12,IF(D16=CALCS!B$33,13,IF(D16=CALCS!B$19,13,0))))))))))))))))))))))))))))))))))</f>
        <v>0</v>
      </c>
      <c r="X16" s="5">
        <f t="shared" ref="X16:X79" si="30">IF(W$3&lt;=W16,1,0)</f>
        <v>1</v>
      </c>
      <c r="Y16" s="1">
        <f t="shared" ref="Y16:Y79" si="31">IF(O16=1,O$4,IF(N16=1,N$4,IF(M16=1,M$4,IF(L16=1,L$4,IF(K16=1,K$4,IF(J16=1,J$4,0))))))</f>
        <v>0</v>
      </c>
      <c r="Z16" s="5"/>
      <c r="AA16" s="5">
        <f t="shared" si="2"/>
        <v>1</v>
      </c>
      <c r="AB16" s="5"/>
      <c r="AC16" s="1">
        <f t="shared" ref="AC16:AC79" si="32">IF(J$3=J16,1,0)</f>
        <v>0</v>
      </c>
      <c r="AD16" s="1">
        <f t="shared" ref="AD16:AD79" si="33">IF(K$3=K16,1,0)</f>
        <v>0</v>
      </c>
      <c r="AE16" s="1">
        <f t="shared" ref="AE16:AE79" si="34">IF(L$3=L16,1,0)</f>
        <v>0</v>
      </c>
      <c r="AF16" s="1">
        <f t="shared" ref="AF16:AF79" si="35">IF(M$3=M16,1,0)</f>
        <v>0</v>
      </c>
      <c r="AG16" s="1">
        <f t="shared" ref="AG16:AG79" si="36">IF(N$3=N16,1,0)</f>
        <v>0</v>
      </c>
      <c r="AH16" s="1">
        <f t="shared" ref="AH16:AH79" si="37">SUM(AC16:AG16)</f>
        <v>0</v>
      </c>
      <c r="AI16" s="1">
        <f t="shared" ref="AI16:AI79" si="38">IF($O$3=O16,1,0)</f>
        <v>0</v>
      </c>
      <c r="AJ16" s="5">
        <f t="shared" ref="AJ16:AJ79" si="39">IF(AI16=1,1,AH16)</f>
        <v>0</v>
      </c>
      <c r="AK16" s="5"/>
      <c r="AL16" s="5">
        <f t="shared" ref="AL16:AL79" si="40">IF($V$3&gt;=V16,1,0)</f>
        <v>0</v>
      </c>
      <c r="AM16" s="5">
        <f t="shared" ref="AM16:AM79" si="41">IF($Q$3&lt;=Q16,1,0)</f>
        <v>1</v>
      </c>
      <c r="AN16" s="5">
        <f t="shared" si="11"/>
        <v>1</v>
      </c>
      <c r="AP16" s="6">
        <f t="shared" ref="AP16:AP79" si="42">SUM(X16+AA16+AJ16+AL16+AM16+AN16)</f>
        <v>4</v>
      </c>
      <c r="AQ16" s="7">
        <f t="shared" ref="AQ16:AQ79" ca="1" si="43">IF(AT16=0,AQ15,+(AQ15+1))</f>
        <v>0</v>
      </c>
      <c r="AR16" s="7">
        <f t="shared" ref="AR16:AR79" ca="1" si="44">IF(AQ15=AQ16,0,AQ16)</f>
        <v>0</v>
      </c>
      <c r="AS16" s="1">
        <f t="shared" si="25"/>
        <v>0</v>
      </c>
      <c r="AT16" s="1">
        <f t="shared" ref="AT16:AT79" si="45">IF(AP16=6,C16,0)</f>
        <v>0</v>
      </c>
      <c r="AU16" s="1">
        <f t="shared" ref="AU16:AU79" si="46">IF(AT16=0,0,D16)</f>
        <v>0</v>
      </c>
      <c r="AV16" s="3">
        <f t="shared" ref="AV16:AV79" si="47">IF(AU16=0,0,E16)</f>
        <v>0</v>
      </c>
      <c r="AW16" s="3">
        <f t="shared" ref="AW16:AW79" si="48">IF(AV16=0,0,F16)</f>
        <v>0</v>
      </c>
      <c r="AX16" s="8">
        <f t="shared" ref="AX16:AX79" si="49">IF(AW16=0,0,G16)</f>
        <v>0</v>
      </c>
      <c r="AY16" s="8">
        <f t="shared" ref="AY16:AY79" si="50">IF(AX16=0,0,H16)</f>
        <v>0</v>
      </c>
      <c r="AZ16" s="1">
        <f t="shared" ref="AZ16:AZ79" si="51">IF(AY16=0,0,Y16)</f>
        <v>0</v>
      </c>
      <c r="BA16" s="4">
        <f t="shared" ref="BA16:BA79" si="52">IF(AY16=0,0,Q16)</f>
        <v>0</v>
      </c>
      <c r="BB16" s="1">
        <f t="shared" si="19"/>
        <v>0</v>
      </c>
    </row>
    <row r="17" spans="1:54" x14ac:dyDescent="0.2">
      <c r="A17" s="52" t="str">
        <f t="shared" si="20"/>
        <v/>
      </c>
      <c r="B17" s="44"/>
      <c r="C17" s="44"/>
      <c r="D17" s="44"/>
      <c r="E17" s="45"/>
      <c r="F17" s="45"/>
      <c r="G17" s="46"/>
      <c r="H17" s="46"/>
      <c r="I17" s="43">
        <v>13</v>
      </c>
      <c r="J17" s="44"/>
      <c r="K17" s="44"/>
      <c r="L17" s="44"/>
      <c r="M17" s="44"/>
      <c r="N17" s="44"/>
      <c r="O17" s="44"/>
      <c r="P17" s="41"/>
      <c r="Q17" s="53"/>
      <c r="R17" s="53"/>
      <c r="S17" s="47"/>
      <c r="U17" s="1" t="str">
        <f t="shared" si="0"/>
        <v/>
      </c>
      <c r="V17" s="1" t="str">
        <f t="shared" si="21"/>
        <v/>
      </c>
      <c r="W17" s="1">
        <f>IF(D17=CALCS!B$17,1,IF(D17=CALCS!B$16,2,IF(D17=CALCS!B$15,3,IF(D17=CALCS!B$14,4,IF(D17=CALCS!B$13,5,IF(D17=CALCS!B$12,6,IF(D17=CALCS!B$11,7,IF(D17=CALCS!B$10,8,IF(D17=CALCS!B$9,9,IF(D17=CALCS!B$8,10,IF(D17=CALCS!B$7,11,IF(D17=CALCS!B$6,12,IF(D17=CALCS!B$5,13,IF(D17=CALCS!B$31,1,IF(D17=CALCS!B$44,2,IF(D17=CALCS!B$30,2,IF(D17=CALCS!B$43,3,IF(D17=CALCS!B$29,3,IF(D17=CALCS!B$28,4,IF(D17=CALCS!B$41,5,IF(D17=CALCS!B$27,5,IF(D17=CALCS!B$26,6,IF(D17=CALCS!B$39,7,IF(D17=CALCS!B$25,7,IF(D17=CALCS!B$24,8,IF(D17=CALCS!B$37,9,IF(D17=CALCS!B$23,9,IF(D17=CALCS!B$22,10,IF(D17=CALCS!B$35,11,IF(D17=CALCS!B$21,11,IF(D17=CALCS!B$34,12,IF(D17=CALCS!B$20,12,IF(D17=CALCS!B$33,13,IF(D17=CALCS!B$19,13,0))))))))))))))))))))))))))))))))))</f>
        <v>0</v>
      </c>
      <c r="X17" s="5">
        <f t="shared" si="30"/>
        <v>1</v>
      </c>
      <c r="Y17" s="1">
        <f t="shared" si="31"/>
        <v>0</v>
      </c>
      <c r="Z17" s="5"/>
      <c r="AA17" s="5">
        <f t="shared" si="2"/>
        <v>1</v>
      </c>
      <c r="AB17" s="5"/>
      <c r="AC17" s="1">
        <f t="shared" si="32"/>
        <v>0</v>
      </c>
      <c r="AD17" s="1">
        <f t="shared" si="33"/>
        <v>0</v>
      </c>
      <c r="AE17" s="1">
        <f t="shared" si="34"/>
        <v>0</v>
      </c>
      <c r="AF17" s="1">
        <f t="shared" si="35"/>
        <v>0</v>
      </c>
      <c r="AG17" s="1">
        <f t="shared" si="36"/>
        <v>0</v>
      </c>
      <c r="AH17" s="1">
        <f t="shared" si="37"/>
        <v>0</v>
      </c>
      <c r="AI17" s="1">
        <f t="shared" si="38"/>
        <v>0</v>
      </c>
      <c r="AJ17" s="5">
        <f t="shared" si="39"/>
        <v>0</v>
      </c>
      <c r="AK17" s="5"/>
      <c r="AL17" s="5">
        <f t="shared" si="40"/>
        <v>0</v>
      </c>
      <c r="AM17" s="5">
        <f t="shared" si="41"/>
        <v>1</v>
      </c>
      <c r="AN17" s="5">
        <f t="shared" si="11"/>
        <v>1</v>
      </c>
      <c r="AP17" s="6">
        <f t="shared" si="42"/>
        <v>4</v>
      </c>
      <c r="AQ17" s="7">
        <f t="shared" ca="1" si="43"/>
        <v>0</v>
      </c>
      <c r="AR17" s="7">
        <f t="shared" ca="1" si="44"/>
        <v>0</v>
      </c>
      <c r="AS17" s="1">
        <f t="shared" si="25"/>
        <v>0</v>
      </c>
      <c r="AT17" s="1">
        <f t="shared" si="45"/>
        <v>0</v>
      </c>
      <c r="AU17" s="1">
        <f t="shared" si="46"/>
        <v>0</v>
      </c>
      <c r="AV17" s="3">
        <f t="shared" si="47"/>
        <v>0</v>
      </c>
      <c r="AW17" s="3">
        <f t="shared" si="48"/>
        <v>0</v>
      </c>
      <c r="AX17" s="8">
        <f t="shared" si="49"/>
        <v>0</v>
      </c>
      <c r="AY17" s="8">
        <f t="shared" si="50"/>
        <v>0</v>
      </c>
      <c r="AZ17" s="1">
        <f t="shared" si="51"/>
        <v>0</v>
      </c>
      <c r="BA17" s="4">
        <f t="shared" si="52"/>
        <v>0</v>
      </c>
      <c r="BB17" s="1">
        <f t="shared" si="19"/>
        <v>0</v>
      </c>
    </row>
    <row r="18" spans="1:54" x14ac:dyDescent="0.2">
      <c r="A18" s="52" t="str">
        <f t="shared" si="20"/>
        <v/>
      </c>
      <c r="B18" s="44"/>
      <c r="C18" s="44"/>
      <c r="D18" s="44"/>
      <c r="E18" s="45"/>
      <c r="F18" s="45"/>
      <c r="G18" s="46"/>
      <c r="H18" s="46"/>
      <c r="I18" s="43">
        <v>14</v>
      </c>
      <c r="J18" s="44"/>
      <c r="K18" s="44"/>
      <c r="L18" s="44"/>
      <c r="M18" s="44"/>
      <c r="N18" s="44"/>
      <c r="O18" s="44"/>
      <c r="P18" s="41"/>
      <c r="Q18" s="53"/>
      <c r="R18" s="53"/>
      <c r="S18" s="47"/>
      <c r="U18" s="1" t="str">
        <f t="shared" si="0"/>
        <v/>
      </c>
      <c r="V18" s="1" t="str">
        <f t="shared" si="21"/>
        <v/>
      </c>
      <c r="W18" s="1">
        <f>IF(D18=CALCS!B$17,1,IF(D18=CALCS!B$16,2,IF(D18=CALCS!B$15,3,IF(D18=CALCS!B$14,4,IF(D18=CALCS!B$13,5,IF(D18=CALCS!B$12,6,IF(D18=CALCS!B$11,7,IF(D18=CALCS!B$10,8,IF(D18=CALCS!B$9,9,IF(D18=CALCS!B$8,10,IF(D18=CALCS!B$7,11,IF(D18=CALCS!B$6,12,IF(D18=CALCS!B$5,13,IF(D18=CALCS!B$31,1,IF(D18=CALCS!B$44,2,IF(D18=CALCS!B$30,2,IF(D18=CALCS!B$43,3,IF(D18=CALCS!B$29,3,IF(D18=CALCS!B$28,4,IF(D18=CALCS!B$41,5,IF(D18=CALCS!B$27,5,IF(D18=CALCS!B$26,6,IF(D18=CALCS!B$39,7,IF(D18=CALCS!B$25,7,IF(D18=CALCS!B$24,8,IF(D18=CALCS!B$37,9,IF(D18=CALCS!B$23,9,IF(D18=CALCS!B$22,10,IF(D18=CALCS!B$35,11,IF(D18=CALCS!B$21,11,IF(D18=CALCS!B$34,12,IF(D18=CALCS!B$20,12,IF(D18=CALCS!B$33,13,IF(D18=CALCS!B$19,13,0))))))))))))))))))))))))))))))))))</f>
        <v>0</v>
      </c>
      <c r="X18" s="5">
        <f t="shared" si="30"/>
        <v>1</v>
      </c>
      <c r="Y18" s="1">
        <f t="shared" si="31"/>
        <v>0</v>
      </c>
      <c r="Z18" s="5"/>
      <c r="AA18" s="5">
        <f t="shared" si="2"/>
        <v>1</v>
      </c>
      <c r="AB18" s="5"/>
      <c r="AC18" s="1">
        <f t="shared" si="32"/>
        <v>0</v>
      </c>
      <c r="AD18" s="1">
        <f t="shared" si="33"/>
        <v>0</v>
      </c>
      <c r="AE18" s="1">
        <f t="shared" si="34"/>
        <v>0</v>
      </c>
      <c r="AF18" s="1">
        <f t="shared" si="35"/>
        <v>0</v>
      </c>
      <c r="AG18" s="1">
        <f t="shared" si="36"/>
        <v>0</v>
      </c>
      <c r="AH18" s="1">
        <f t="shared" si="37"/>
        <v>0</v>
      </c>
      <c r="AI18" s="1">
        <f t="shared" si="38"/>
        <v>0</v>
      </c>
      <c r="AJ18" s="5">
        <f t="shared" si="39"/>
        <v>0</v>
      </c>
      <c r="AK18" s="5"/>
      <c r="AL18" s="5">
        <f t="shared" si="40"/>
        <v>0</v>
      </c>
      <c r="AM18" s="5">
        <f t="shared" si="41"/>
        <v>1</v>
      </c>
      <c r="AN18" s="5">
        <f t="shared" si="11"/>
        <v>1</v>
      </c>
      <c r="AP18" s="6">
        <f t="shared" si="42"/>
        <v>4</v>
      </c>
      <c r="AQ18" s="7">
        <f t="shared" ca="1" si="43"/>
        <v>0</v>
      </c>
      <c r="AR18" s="7">
        <f t="shared" ca="1" si="44"/>
        <v>0</v>
      </c>
      <c r="AS18" s="1">
        <f t="shared" si="25"/>
        <v>0</v>
      </c>
      <c r="AT18" s="1">
        <f t="shared" si="45"/>
        <v>0</v>
      </c>
      <c r="AU18" s="1">
        <f t="shared" si="46"/>
        <v>0</v>
      </c>
      <c r="AV18" s="3">
        <f t="shared" si="47"/>
        <v>0</v>
      </c>
      <c r="AW18" s="3">
        <f t="shared" si="48"/>
        <v>0</v>
      </c>
      <c r="AX18" s="8">
        <f t="shared" si="49"/>
        <v>0</v>
      </c>
      <c r="AY18" s="8">
        <f t="shared" si="50"/>
        <v>0</v>
      </c>
      <c r="AZ18" s="1">
        <f t="shared" si="51"/>
        <v>0</v>
      </c>
      <c r="BA18" s="4">
        <f t="shared" si="52"/>
        <v>0</v>
      </c>
      <c r="BB18" s="1">
        <f t="shared" si="19"/>
        <v>0</v>
      </c>
    </row>
    <row r="19" spans="1:54" x14ac:dyDescent="0.2">
      <c r="A19" s="52" t="str">
        <f t="shared" si="20"/>
        <v/>
      </c>
      <c r="B19" s="44"/>
      <c r="C19" s="44"/>
      <c r="D19" s="44"/>
      <c r="E19" s="45"/>
      <c r="F19" s="45"/>
      <c r="G19" s="46"/>
      <c r="H19" s="46"/>
      <c r="I19" s="43">
        <v>15</v>
      </c>
      <c r="J19" s="44"/>
      <c r="K19" s="44"/>
      <c r="L19" s="44"/>
      <c r="M19" s="44"/>
      <c r="N19" s="44"/>
      <c r="O19" s="44"/>
      <c r="P19" s="41"/>
      <c r="Q19" s="53"/>
      <c r="R19" s="53"/>
      <c r="S19" s="47"/>
      <c r="U19" s="1" t="str">
        <f t="shared" si="0"/>
        <v/>
      </c>
      <c r="V19" s="1" t="str">
        <f t="shared" si="21"/>
        <v/>
      </c>
      <c r="W19" s="1">
        <f>IF(D19=CALCS!B$17,1,IF(D19=CALCS!B$16,2,IF(D19=CALCS!B$15,3,IF(D19=CALCS!B$14,4,IF(D19=CALCS!B$13,5,IF(D19=CALCS!B$12,6,IF(D19=CALCS!B$11,7,IF(D19=CALCS!B$10,8,IF(D19=CALCS!B$9,9,IF(D19=CALCS!B$8,10,IF(D19=CALCS!B$7,11,IF(D19=CALCS!B$6,12,IF(D19=CALCS!B$5,13,IF(D19=CALCS!B$31,1,IF(D19=CALCS!B$44,2,IF(D19=CALCS!B$30,2,IF(D19=CALCS!B$43,3,IF(D19=CALCS!B$29,3,IF(D19=CALCS!B$28,4,IF(D19=CALCS!B$41,5,IF(D19=CALCS!B$27,5,IF(D19=CALCS!B$26,6,IF(D19=CALCS!B$39,7,IF(D19=CALCS!B$25,7,IF(D19=CALCS!B$24,8,IF(D19=CALCS!B$37,9,IF(D19=CALCS!B$23,9,IF(D19=CALCS!B$22,10,IF(D19=CALCS!B$35,11,IF(D19=CALCS!B$21,11,IF(D19=CALCS!B$34,12,IF(D19=CALCS!B$20,12,IF(D19=CALCS!B$33,13,IF(D19=CALCS!B$19,13,0))))))))))))))))))))))))))))))))))</f>
        <v>0</v>
      </c>
      <c r="X19" s="5">
        <f t="shared" si="30"/>
        <v>1</v>
      </c>
      <c r="Y19" s="1">
        <f t="shared" si="31"/>
        <v>0</v>
      </c>
      <c r="Z19" s="5"/>
      <c r="AA19" s="5">
        <f t="shared" si="2"/>
        <v>1</v>
      </c>
      <c r="AB19" s="5"/>
      <c r="AC19" s="1">
        <f t="shared" si="32"/>
        <v>0</v>
      </c>
      <c r="AD19" s="1">
        <f t="shared" si="33"/>
        <v>0</v>
      </c>
      <c r="AE19" s="1">
        <f t="shared" si="34"/>
        <v>0</v>
      </c>
      <c r="AF19" s="1">
        <f t="shared" si="35"/>
        <v>0</v>
      </c>
      <c r="AG19" s="1">
        <f t="shared" si="36"/>
        <v>0</v>
      </c>
      <c r="AH19" s="1">
        <f t="shared" si="37"/>
        <v>0</v>
      </c>
      <c r="AI19" s="1">
        <f t="shared" si="38"/>
        <v>0</v>
      </c>
      <c r="AJ19" s="5">
        <f t="shared" si="39"/>
        <v>0</v>
      </c>
      <c r="AK19" s="5"/>
      <c r="AL19" s="5">
        <f t="shared" si="40"/>
        <v>0</v>
      </c>
      <c r="AM19" s="5">
        <f t="shared" si="41"/>
        <v>1</v>
      </c>
      <c r="AN19" s="5">
        <f t="shared" si="11"/>
        <v>1</v>
      </c>
      <c r="AP19" s="6">
        <f t="shared" si="42"/>
        <v>4</v>
      </c>
      <c r="AQ19" s="7">
        <f t="shared" ca="1" si="43"/>
        <v>0</v>
      </c>
      <c r="AR19" s="7">
        <f t="shared" ca="1" si="44"/>
        <v>0</v>
      </c>
      <c r="AS19" s="1">
        <f t="shared" si="25"/>
        <v>0</v>
      </c>
      <c r="AT19" s="1">
        <f t="shared" si="45"/>
        <v>0</v>
      </c>
      <c r="AU19" s="1">
        <f t="shared" si="46"/>
        <v>0</v>
      </c>
      <c r="AV19" s="3">
        <f t="shared" si="47"/>
        <v>0</v>
      </c>
      <c r="AW19" s="3">
        <f t="shared" si="48"/>
        <v>0</v>
      </c>
      <c r="AX19" s="8">
        <f t="shared" si="49"/>
        <v>0</v>
      </c>
      <c r="AY19" s="8">
        <f t="shared" si="50"/>
        <v>0</v>
      </c>
      <c r="AZ19" s="1">
        <f t="shared" si="51"/>
        <v>0</v>
      </c>
      <c r="BA19" s="4">
        <f t="shared" si="52"/>
        <v>0</v>
      </c>
      <c r="BB19" s="1">
        <f t="shared" si="19"/>
        <v>0</v>
      </c>
    </row>
    <row r="20" spans="1:54" x14ac:dyDescent="0.2">
      <c r="A20" s="52" t="str">
        <f t="shared" si="20"/>
        <v/>
      </c>
      <c r="B20" s="44"/>
      <c r="C20" s="44"/>
      <c r="D20" s="44"/>
      <c r="E20" s="45"/>
      <c r="F20" s="45"/>
      <c r="G20" s="46"/>
      <c r="H20" s="46"/>
      <c r="I20" s="43">
        <v>16</v>
      </c>
      <c r="J20" s="44"/>
      <c r="K20" s="44"/>
      <c r="L20" s="44"/>
      <c r="M20" s="44"/>
      <c r="N20" s="44"/>
      <c r="O20" s="44"/>
      <c r="P20" s="41"/>
      <c r="Q20" s="53"/>
      <c r="R20" s="53"/>
      <c r="S20" s="47"/>
      <c r="U20" s="1" t="str">
        <f t="shared" si="0"/>
        <v/>
      </c>
      <c r="V20" s="1" t="str">
        <f t="shared" si="21"/>
        <v/>
      </c>
      <c r="W20" s="1">
        <f>IF(D20=CALCS!B$17,1,IF(D20=CALCS!B$16,2,IF(D20=CALCS!B$15,3,IF(D20=CALCS!B$14,4,IF(D20=CALCS!B$13,5,IF(D20=CALCS!B$12,6,IF(D20=CALCS!B$11,7,IF(D20=CALCS!B$10,8,IF(D20=CALCS!B$9,9,IF(D20=CALCS!B$8,10,IF(D20=CALCS!B$7,11,IF(D20=CALCS!B$6,12,IF(D20=CALCS!B$5,13,IF(D20=CALCS!B$31,1,IF(D20=CALCS!B$44,2,IF(D20=CALCS!B$30,2,IF(D20=CALCS!B$43,3,IF(D20=CALCS!B$29,3,IF(D20=CALCS!B$28,4,IF(D20=CALCS!B$41,5,IF(D20=CALCS!B$27,5,IF(D20=CALCS!B$26,6,IF(D20=CALCS!B$39,7,IF(D20=CALCS!B$25,7,IF(D20=CALCS!B$24,8,IF(D20=CALCS!B$37,9,IF(D20=CALCS!B$23,9,IF(D20=CALCS!B$22,10,IF(D20=CALCS!B$35,11,IF(D20=CALCS!B$21,11,IF(D20=CALCS!B$34,12,IF(D20=CALCS!B$20,12,IF(D20=CALCS!B$33,13,IF(D20=CALCS!B$19,13,0))))))))))))))))))))))))))))))))))</f>
        <v>0</v>
      </c>
      <c r="X20" s="5">
        <f t="shared" si="30"/>
        <v>1</v>
      </c>
      <c r="Y20" s="1">
        <f t="shared" si="31"/>
        <v>0</v>
      </c>
      <c r="Z20" s="5"/>
      <c r="AA20" s="5">
        <f t="shared" si="2"/>
        <v>1</v>
      </c>
      <c r="AB20" s="5"/>
      <c r="AC20" s="1">
        <f t="shared" si="32"/>
        <v>0</v>
      </c>
      <c r="AD20" s="1">
        <f t="shared" si="33"/>
        <v>0</v>
      </c>
      <c r="AE20" s="1">
        <f t="shared" si="34"/>
        <v>0</v>
      </c>
      <c r="AF20" s="1">
        <f t="shared" si="35"/>
        <v>0</v>
      </c>
      <c r="AG20" s="1">
        <f t="shared" si="36"/>
        <v>0</v>
      </c>
      <c r="AH20" s="1">
        <f t="shared" si="37"/>
        <v>0</v>
      </c>
      <c r="AI20" s="1">
        <f t="shared" si="38"/>
        <v>0</v>
      </c>
      <c r="AJ20" s="5">
        <f t="shared" si="39"/>
        <v>0</v>
      </c>
      <c r="AK20" s="5"/>
      <c r="AL20" s="5">
        <f t="shared" si="40"/>
        <v>0</v>
      </c>
      <c r="AM20" s="5">
        <f t="shared" si="41"/>
        <v>1</v>
      </c>
      <c r="AN20" s="5">
        <f t="shared" si="11"/>
        <v>1</v>
      </c>
      <c r="AP20" s="6">
        <f t="shared" si="42"/>
        <v>4</v>
      </c>
      <c r="AQ20" s="7">
        <f t="shared" ca="1" si="43"/>
        <v>0</v>
      </c>
      <c r="AR20" s="7">
        <f t="shared" ca="1" si="44"/>
        <v>0</v>
      </c>
      <c r="AS20" s="1">
        <f t="shared" si="25"/>
        <v>0</v>
      </c>
      <c r="AT20" s="1">
        <f t="shared" si="45"/>
        <v>0</v>
      </c>
      <c r="AU20" s="1">
        <f t="shared" si="46"/>
        <v>0</v>
      </c>
      <c r="AV20" s="3">
        <f t="shared" si="47"/>
        <v>0</v>
      </c>
      <c r="AW20" s="3">
        <f t="shared" si="48"/>
        <v>0</v>
      </c>
      <c r="AX20" s="8">
        <f t="shared" si="49"/>
        <v>0</v>
      </c>
      <c r="AY20" s="8">
        <f t="shared" si="50"/>
        <v>0</v>
      </c>
      <c r="AZ20" s="1">
        <f t="shared" si="51"/>
        <v>0</v>
      </c>
      <c r="BA20" s="4">
        <f t="shared" si="52"/>
        <v>0</v>
      </c>
      <c r="BB20" s="1">
        <f t="shared" si="19"/>
        <v>0</v>
      </c>
    </row>
    <row r="21" spans="1:54" x14ac:dyDescent="0.2">
      <c r="A21" s="52" t="str">
        <f t="shared" si="20"/>
        <v/>
      </c>
      <c r="B21" s="44"/>
      <c r="C21" s="44"/>
      <c r="D21" s="44"/>
      <c r="E21" s="45"/>
      <c r="F21" s="45"/>
      <c r="G21" s="46"/>
      <c r="H21" s="46"/>
      <c r="I21" s="43">
        <v>17</v>
      </c>
      <c r="J21" s="44"/>
      <c r="K21" s="44"/>
      <c r="L21" s="44"/>
      <c r="M21" s="44"/>
      <c r="N21" s="44"/>
      <c r="O21" s="44"/>
      <c r="P21" s="41"/>
      <c r="Q21" s="53"/>
      <c r="R21" s="53"/>
      <c r="S21" s="47"/>
      <c r="U21" s="1" t="str">
        <f t="shared" si="0"/>
        <v/>
      </c>
      <c r="V21" s="1" t="str">
        <f t="shared" si="21"/>
        <v/>
      </c>
      <c r="W21" s="1">
        <f>IF(D21=CALCS!B$17,1,IF(D21=CALCS!B$16,2,IF(D21=CALCS!B$15,3,IF(D21=CALCS!B$14,4,IF(D21=CALCS!B$13,5,IF(D21=CALCS!B$12,6,IF(D21=CALCS!B$11,7,IF(D21=CALCS!B$10,8,IF(D21=CALCS!B$9,9,IF(D21=CALCS!B$8,10,IF(D21=CALCS!B$7,11,IF(D21=CALCS!B$6,12,IF(D21=CALCS!B$5,13,IF(D21=CALCS!B$31,1,IF(D21=CALCS!B$44,2,IF(D21=CALCS!B$30,2,IF(D21=CALCS!B$43,3,IF(D21=CALCS!B$29,3,IF(D21=CALCS!B$28,4,IF(D21=CALCS!B$41,5,IF(D21=CALCS!B$27,5,IF(D21=CALCS!B$26,6,IF(D21=CALCS!B$39,7,IF(D21=CALCS!B$25,7,IF(D21=CALCS!B$24,8,IF(D21=CALCS!B$37,9,IF(D21=CALCS!B$23,9,IF(D21=CALCS!B$22,10,IF(D21=CALCS!B$35,11,IF(D21=CALCS!B$21,11,IF(D21=CALCS!B$34,12,IF(D21=CALCS!B$20,12,IF(D21=CALCS!B$33,13,IF(D21=CALCS!B$19,13,0))))))))))))))))))))))))))))))))))</f>
        <v>0</v>
      </c>
      <c r="X21" s="5">
        <f t="shared" si="30"/>
        <v>1</v>
      </c>
      <c r="Y21" s="1">
        <f t="shared" si="31"/>
        <v>0</v>
      </c>
      <c r="Z21" s="5"/>
      <c r="AA21" s="5">
        <f t="shared" si="2"/>
        <v>1</v>
      </c>
      <c r="AB21" s="5"/>
      <c r="AC21" s="1">
        <f t="shared" si="32"/>
        <v>0</v>
      </c>
      <c r="AD21" s="1">
        <f t="shared" si="33"/>
        <v>0</v>
      </c>
      <c r="AE21" s="1">
        <f t="shared" si="34"/>
        <v>0</v>
      </c>
      <c r="AF21" s="1">
        <f t="shared" si="35"/>
        <v>0</v>
      </c>
      <c r="AG21" s="1">
        <f t="shared" si="36"/>
        <v>0</v>
      </c>
      <c r="AH21" s="1">
        <f t="shared" si="37"/>
        <v>0</v>
      </c>
      <c r="AI21" s="1">
        <f t="shared" si="38"/>
        <v>0</v>
      </c>
      <c r="AJ21" s="5">
        <f t="shared" si="39"/>
        <v>0</v>
      </c>
      <c r="AK21" s="5"/>
      <c r="AL21" s="5">
        <f t="shared" si="40"/>
        <v>0</v>
      </c>
      <c r="AM21" s="5">
        <f t="shared" si="41"/>
        <v>1</v>
      </c>
      <c r="AN21" s="5">
        <f t="shared" si="11"/>
        <v>1</v>
      </c>
      <c r="AP21" s="6">
        <f t="shared" si="42"/>
        <v>4</v>
      </c>
      <c r="AQ21" s="7">
        <f t="shared" ca="1" si="43"/>
        <v>0</v>
      </c>
      <c r="AR21" s="7">
        <f t="shared" ca="1" si="44"/>
        <v>0</v>
      </c>
      <c r="AS21" s="1">
        <f t="shared" si="25"/>
        <v>0</v>
      </c>
      <c r="AT21" s="1">
        <f t="shared" si="45"/>
        <v>0</v>
      </c>
      <c r="AU21" s="1">
        <f t="shared" si="46"/>
        <v>0</v>
      </c>
      <c r="AV21" s="3">
        <f t="shared" si="47"/>
        <v>0</v>
      </c>
      <c r="AW21" s="3">
        <f t="shared" si="48"/>
        <v>0</v>
      </c>
      <c r="AX21" s="8">
        <f t="shared" si="49"/>
        <v>0</v>
      </c>
      <c r="AY21" s="8">
        <f t="shared" si="50"/>
        <v>0</v>
      </c>
      <c r="AZ21" s="1">
        <f t="shared" si="51"/>
        <v>0</v>
      </c>
      <c r="BA21" s="4">
        <f t="shared" si="52"/>
        <v>0</v>
      </c>
      <c r="BB21" s="1">
        <f t="shared" si="19"/>
        <v>0</v>
      </c>
    </row>
    <row r="22" spans="1:54" x14ac:dyDescent="0.2">
      <c r="A22" s="52" t="str">
        <f t="shared" si="20"/>
        <v/>
      </c>
      <c r="B22" s="44"/>
      <c r="C22" s="44"/>
      <c r="D22" s="44"/>
      <c r="E22" s="45"/>
      <c r="F22" s="45"/>
      <c r="G22" s="46"/>
      <c r="H22" s="46"/>
      <c r="I22" s="43">
        <v>18</v>
      </c>
      <c r="J22" s="44"/>
      <c r="K22" s="44"/>
      <c r="L22" s="44"/>
      <c r="M22" s="44"/>
      <c r="N22" s="44"/>
      <c r="O22" s="44"/>
      <c r="P22" s="41"/>
      <c r="Q22" s="53"/>
      <c r="R22" s="53"/>
      <c r="S22" s="47"/>
      <c r="U22" s="1" t="str">
        <f t="shared" si="0"/>
        <v/>
      </c>
      <c r="V22" s="1" t="str">
        <f t="shared" si="21"/>
        <v/>
      </c>
      <c r="W22" s="1">
        <f>IF(D22=CALCS!B$17,1,IF(D22=CALCS!B$16,2,IF(D22=CALCS!B$15,3,IF(D22=CALCS!B$14,4,IF(D22=CALCS!B$13,5,IF(D22=CALCS!B$12,6,IF(D22=CALCS!B$11,7,IF(D22=CALCS!B$10,8,IF(D22=CALCS!B$9,9,IF(D22=CALCS!B$8,10,IF(D22=CALCS!B$7,11,IF(D22=CALCS!B$6,12,IF(D22=CALCS!B$5,13,IF(D22=CALCS!B$31,1,IF(D22=CALCS!B$44,2,IF(D22=CALCS!B$30,2,IF(D22=CALCS!B$43,3,IF(D22=CALCS!B$29,3,IF(D22=CALCS!B$28,4,IF(D22=CALCS!B$41,5,IF(D22=CALCS!B$27,5,IF(D22=CALCS!B$26,6,IF(D22=CALCS!B$39,7,IF(D22=CALCS!B$25,7,IF(D22=CALCS!B$24,8,IF(D22=CALCS!B$37,9,IF(D22=CALCS!B$23,9,IF(D22=CALCS!B$22,10,IF(D22=CALCS!B$35,11,IF(D22=CALCS!B$21,11,IF(D22=CALCS!B$34,12,IF(D22=CALCS!B$20,12,IF(D22=CALCS!B$33,13,IF(D22=CALCS!B$19,13,0))))))))))))))))))))))))))))))))))</f>
        <v>0</v>
      </c>
      <c r="X22" s="5">
        <f t="shared" si="30"/>
        <v>1</v>
      </c>
      <c r="Y22" s="1">
        <f t="shared" si="31"/>
        <v>0</v>
      </c>
      <c r="Z22" s="5"/>
      <c r="AA22" s="5">
        <f t="shared" si="2"/>
        <v>1</v>
      </c>
      <c r="AB22" s="5"/>
      <c r="AC22" s="1">
        <f t="shared" si="32"/>
        <v>0</v>
      </c>
      <c r="AD22" s="1">
        <f t="shared" si="33"/>
        <v>0</v>
      </c>
      <c r="AE22" s="1">
        <f t="shared" si="34"/>
        <v>0</v>
      </c>
      <c r="AF22" s="1">
        <f t="shared" si="35"/>
        <v>0</v>
      </c>
      <c r="AG22" s="1">
        <f t="shared" si="36"/>
        <v>0</v>
      </c>
      <c r="AH22" s="1">
        <f t="shared" si="37"/>
        <v>0</v>
      </c>
      <c r="AI22" s="1">
        <f t="shared" si="38"/>
        <v>0</v>
      </c>
      <c r="AJ22" s="5">
        <f t="shared" si="39"/>
        <v>0</v>
      </c>
      <c r="AK22" s="5"/>
      <c r="AL22" s="5">
        <f t="shared" si="40"/>
        <v>0</v>
      </c>
      <c r="AM22" s="5">
        <f t="shared" si="41"/>
        <v>1</v>
      </c>
      <c r="AN22" s="5">
        <f t="shared" si="11"/>
        <v>1</v>
      </c>
      <c r="AP22" s="6">
        <f t="shared" si="42"/>
        <v>4</v>
      </c>
      <c r="AQ22" s="7">
        <f t="shared" ca="1" si="43"/>
        <v>0</v>
      </c>
      <c r="AR22" s="7">
        <f t="shared" ca="1" si="44"/>
        <v>0</v>
      </c>
      <c r="AS22" s="1">
        <f t="shared" si="25"/>
        <v>0</v>
      </c>
      <c r="AT22" s="1">
        <f t="shared" si="45"/>
        <v>0</v>
      </c>
      <c r="AU22" s="1">
        <f t="shared" si="46"/>
        <v>0</v>
      </c>
      <c r="AV22" s="3">
        <f t="shared" si="47"/>
        <v>0</v>
      </c>
      <c r="AW22" s="3">
        <f t="shared" si="48"/>
        <v>0</v>
      </c>
      <c r="AX22" s="8">
        <f t="shared" si="49"/>
        <v>0</v>
      </c>
      <c r="AY22" s="8">
        <f t="shared" si="50"/>
        <v>0</v>
      </c>
      <c r="AZ22" s="1">
        <f t="shared" si="51"/>
        <v>0</v>
      </c>
      <c r="BA22" s="4">
        <f t="shared" si="52"/>
        <v>0</v>
      </c>
      <c r="BB22" s="1">
        <f t="shared" si="19"/>
        <v>0</v>
      </c>
    </row>
    <row r="23" spans="1:54" x14ac:dyDescent="0.2">
      <c r="A23" s="52" t="str">
        <f t="shared" si="20"/>
        <v/>
      </c>
      <c r="B23" s="44"/>
      <c r="C23" s="44"/>
      <c r="D23" s="44"/>
      <c r="E23" s="45"/>
      <c r="F23" s="45"/>
      <c r="G23" s="46"/>
      <c r="H23" s="46"/>
      <c r="I23" s="43">
        <v>19</v>
      </c>
      <c r="J23" s="44"/>
      <c r="K23" s="44"/>
      <c r="L23" s="44"/>
      <c r="M23" s="44"/>
      <c r="N23" s="44"/>
      <c r="O23" s="44"/>
      <c r="P23" s="41"/>
      <c r="Q23" s="53"/>
      <c r="R23" s="53"/>
      <c r="S23" s="47"/>
      <c r="U23" s="1" t="str">
        <f t="shared" si="0"/>
        <v/>
      </c>
      <c r="V23" s="1" t="str">
        <f t="shared" si="21"/>
        <v/>
      </c>
      <c r="W23" s="1">
        <f>IF(D23=CALCS!B$17,1,IF(D23=CALCS!B$16,2,IF(D23=CALCS!B$15,3,IF(D23=CALCS!B$14,4,IF(D23=CALCS!B$13,5,IF(D23=CALCS!B$12,6,IF(D23=CALCS!B$11,7,IF(D23=CALCS!B$10,8,IF(D23=CALCS!B$9,9,IF(D23=CALCS!B$8,10,IF(D23=CALCS!B$7,11,IF(D23=CALCS!B$6,12,IF(D23=CALCS!B$5,13,IF(D23=CALCS!B$31,1,IF(D23=CALCS!B$44,2,IF(D23=CALCS!B$30,2,IF(D23=CALCS!B$43,3,IF(D23=CALCS!B$29,3,IF(D23=CALCS!B$28,4,IF(D23=CALCS!B$41,5,IF(D23=CALCS!B$27,5,IF(D23=CALCS!B$26,6,IF(D23=CALCS!B$39,7,IF(D23=CALCS!B$25,7,IF(D23=CALCS!B$24,8,IF(D23=CALCS!B$37,9,IF(D23=CALCS!B$23,9,IF(D23=CALCS!B$22,10,IF(D23=CALCS!B$35,11,IF(D23=CALCS!B$21,11,IF(D23=CALCS!B$34,12,IF(D23=CALCS!B$20,12,IF(D23=CALCS!B$33,13,IF(D23=CALCS!B$19,13,0))))))))))))))))))))))))))))))))))</f>
        <v>0</v>
      </c>
      <c r="X23" s="5">
        <f t="shared" si="30"/>
        <v>1</v>
      </c>
      <c r="Y23" s="1">
        <f t="shared" si="31"/>
        <v>0</v>
      </c>
      <c r="Z23" s="5"/>
      <c r="AA23" s="5">
        <f t="shared" si="2"/>
        <v>1</v>
      </c>
      <c r="AB23" s="5"/>
      <c r="AC23" s="1">
        <f t="shared" si="32"/>
        <v>0</v>
      </c>
      <c r="AD23" s="1">
        <f t="shared" si="33"/>
        <v>0</v>
      </c>
      <c r="AE23" s="1">
        <f t="shared" si="34"/>
        <v>0</v>
      </c>
      <c r="AF23" s="1">
        <f t="shared" si="35"/>
        <v>0</v>
      </c>
      <c r="AG23" s="1">
        <f t="shared" si="36"/>
        <v>0</v>
      </c>
      <c r="AH23" s="1">
        <f t="shared" si="37"/>
        <v>0</v>
      </c>
      <c r="AI23" s="1">
        <f t="shared" si="38"/>
        <v>0</v>
      </c>
      <c r="AJ23" s="5">
        <f t="shared" si="39"/>
        <v>0</v>
      </c>
      <c r="AK23" s="5"/>
      <c r="AL23" s="5">
        <f t="shared" si="40"/>
        <v>0</v>
      </c>
      <c r="AM23" s="5">
        <f t="shared" si="41"/>
        <v>1</v>
      </c>
      <c r="AN23" s="5">
        <f t="shared" si="11"/>
        <v>1</v>
      </c>
      <c r="AP23" s="6">
        <f t="shared" si="42"/>
        <v>4</v>
      </c>
      <c r="AQ23" s="7">
        <f t="shared" ca="1" si="43"/>
        <v>0</v>
      </c>
      <c r="AR23" s="7">
        <f t="shared" ca="1" si="44"/>
        <v>0</v>
      </c>
      <c r="AS23" s="1">
        <f t="shared" si="25"/>
        <v>0</v>
      </c>
      <c r="AT23" s="1">
        <f t="shared" si="45"/>
        <v>0</v>
      </c>
      <c r="AU23" s="1">
        <f t="shared" si="46"/>
        <v>0</v>
      </c>
      <c r="AV23" s="3">
        <f t="shared" si="47"/>
        <v>0</v>
      </c>
      <c r="AW23" s="3">
        <f t="shared" si="48"/>
        <v>0</v>
      </c>
      <c r="AX23" s="8">
        <f t="shared" si="49"/>
        <v>0</v>
      </c>
      <c r="AY23" s="8">
        <f t="shared" si="50"/>
        <v>0</v>
      </c>
      <c r="AZ23" s="1">
        <f t="shared" si="51"/>
        <v>0</v>
      </c>
      <c r="BA23" s="4">
        <f t="shared" si="52"/>
        <v>0</v>
      </c>
      <c r="BB23" s="1">
        <f t="shared" si="19"/>
        <v>0</v>
      </c>
    </row>
    <row r="24" spans="1:54" x14ac:dyDescent="0.2">
      <c r="A24" s="52" t="str">
        <f t="shared" si="20"/>
        <v/>
      </c>
      <c r="B24" s="44"/>
      <c r="C24" s="44"/>
      <c r="D24" s="44"/>
      <c r="E24" s="45"/>
      <c r="F24" s="45"/>
      <c r="G24" s="46"/>
      <c r="H24" s="46"/>
      <c r="I24" s="43">
        <v>20</v>
      </c>
      <c r="J24" s="44"/>
      <c r="K24" s="44"/>
      <c r="L24" s="44"/>
      <c r="M24" s="44"/>
      <c r="N24" s="44"/>
      <c r="O24" s="44"/>
      <c r="P24" s="41"/>
      <c r="Q24" s="53"/>
      <c r="R24" s="53"/>
      <c r="S24" s="47"/>
      <c r="U24" s="1" t="str">
        <f t="shared" si="0"/>
        <v/>
      </c>
      <c r="V24" s="1" t="str">
        <f t="shared" si="21"/>
        <v/>
      </c>
      <c r="W24" s="1">
        <f>IF(D24=CALCS!B$17,1,IF(D24=CALCS!B$16,2,IF(D24=CALCS!B$15,3,IF(D24=CALCS!B$14,4,IF(D24=CALCS!B$13,5,IF(D24=CALCS!B$12,6,IF(D24=CALCS!B$11,7,IF(D24=CALCS!B$10,8,IF(D24=CALCS!B$9,9,IF(D24=CALCS!B$8,10,IF(D24=CALCS!B$7,11,IF(D24=CALCS!B$6,12,IF(D24=CALCS!B$5,13,IF(D24=CALCS!B$31,1,IF(D24=CALCS!B$44,2,IF(D24=CALCS!B$30,2,IF(D24=CALCS!B$43,3,IF(D24=CALCS!B$29,3,IF(D24=CALCS!B$28,4,IF(D24=CALCS!B$41,5,IF(D24=CALCS!B$27,5,IF(D24=CALCS!B$26,6,IF(D24=CALCS!B$39,7,IF(D24=CALCS!B$25,7,IF(D24=CALCS!B$24,8,IF(D24=CALCS!B$37,9,IF(D24=CALCS!B$23,9,IF(D24=CALCS!B$22,10,IF(D24=CALCS!B$35,11,IF(D24=CALCS!B$21,11,IF(D24=CALCS!B$34,12,IF(D24=CALCS!B$20,12,IF(D24=CALCS!B$33,13,IF(D24=CALCS!B$19,13,0))))))))))))))))))))))))))))))))))</f>
        <v>0</v>
      </c>
      <c r="X24" s="5">
        <f t="shared" si="30"/>
        <v>1</v>
      </c>
      <c r="Y24" s="1">
        <f t="shared" si="31"/>
        <v>0</v>
      </c>
      <c r="Z24" s="5"/>
      <c r="AA24" s="5">
        <f t="shared" si="2"/>
        <v>1</v>
      </c>
      <c r="AB24" s="5"/>
      <c r="AC24" s="1">
        <f t="shared" si="32"/>
        <v>0</v>
      </c>
      <c r="AD24" s="1">
        <f t="shared" si="33"/>
        <v>0</v>
      </c>
      <c r="AE24" s="1">
        <f t="shared" si="34"/>
        <v>0</v>
      </c>
      <c r="AF24" s="1">
        <f t="shared" si="35"/>
        <v>0</v>
      </c>
      <c r="AG24" s="1">
        <f t="shared" si="36"/>
        <v>0</v>
      </c>
      <c r="AH24" s="1">
        <f t="shared" si="37"/>
        <v>0</v>
      </c>
      <c r="AI24" s="1">
        <f t="shared" si="38"/>
        <v>0</v>
      </c>
      <c r="AJ24" s="5">
        <f t="shared" si="39"/>
        <v>0</v>
      </c>
      <c r="AK24" s="5"/>
      <c r="AL24" s="5">
        <f t="shared" si="40"/>
        <v>0</v>
      </c>
      <c r="AM24" s="5">
        <f t="shared" si="41"/>
        <v>1</v>
      </c>
      <c r="AN24" s="5">
        <f t="shared" si="11"/>
        <v>1</v>
      </c>
      <c r="AP24" s="6">
        <f t="shared" si="42"/>
        <v>4</v>
      </c>
      <c r="AQ24" s="7">
        <f t="shared" ca="1" si="43"/>
        <v>0</v>
      </c>
      <c r="AR24" s="7">
        <f t="shared" ca="1" si="44"/>
        <v>0</v>
      </c>
      <c r="AS24" s="1">
        <f t="shared" si="25"/>
        <v>0</v>
      </c>
      <c r="AT24" s="1">
        <f t="shared" si="45"/>
        <v>0</v>
      </c>
      <c r="AU24" s="1">
        <f t="shared" si="46"/>
        <v>0</v>
      </c>
      <c r="AV24" s="3">
        <f t="shared" si="47"/>
        <v>0</v>
      </c>
      <c r="AW24" s="3">
        <f t="shared" si="48"/>
        <v>0</v>
      </c>
      <c r="AX24" s="8">
        <f t="shared" si="49"/>
        <v>0</v>
      </c>
      <c r="AY24" s="8">
        <f t="shared" si="50"/>
        <v>0</v>
      </c>
      <c r="AZ24" s="1">
        <f t="shared" si="51"/>
        <v>0</v>
      </c>
      <c r="BA24" s="4">
        <f t="shared" si="52"/>
        <v>0</v>
      </c>
      <c r="BB24" s="1">
        <f t="shared" si="19"/>
        <v>0</v>
      </c>
    </row>
    <row r="25" spans="1:54" x14ac:dyDescent="0.2">
      <c r="A25" s="52" t="str">
        <f t="shared" si="20"/>
        <v/>
      </c>
      <c r="B25" s="44"/>
      <c r="C25" s="44"/>
      <c r="D25" s="44"/>
      <c r="E25" s="45"/>
      <c r="F25" s="45"/>
      <c r="G25" s="46"/>
      <c r="H25" s="46"/>
      <c r="I25" s="43">
        <v>21</v>
      </c>
      <c r="J25" s="44"/>
      <c r="K25" s="44"/>
      <c r="L25" s="44"/>
      <c r="M25" s="44"/>
      <c r="N25" s="44"/>
      <c r="O25" s="44"/>
      <c r="P25" s="41"/>
      <c r="Q25" s="53"/>
      <c r="R25" s="53"/>
      <c r="S25" s="47"/>
      <c r="U25" s="1" t="str">
        <f t="shared" si="0"/>
        <v/>
      </c>
      <c r="V25" s="1" t="str">
        <f t="shared" si="21"/>
        <v/>
      </c>
      <c r="W25" s="1">
        <f>IF(D25=CALCS!B$17,1,IF(D25=CALCS!B$16,2,IF(D25=CALCS!B$15,3,IF(D25=CALCS!B$14,4,IF(D25=CALCS!B$13,5,IF(D25=CALCS!B$12,6,IF(D25=CALCS!B$11,7,IF(D25=CALCS!B$10,8,IF(D25=CALCS!B$9,9,IF(D25=CALCS!B$8,10,IF(D25=CALCS!B$7,11,IF(D25=CALCS!B$6,12,IF(D25=CALCS!B$5,13,IF(D25=CALCS!B$31,1,IF(D25=CALCS!B$44,2,IF(D25=CALCS!B$30,2,IF(D25=CALCS!B$43,3,IF(D25=CALCS!B$29,3,IF(D25=CALCS!B$28,4,IF(D25=CALCS!B$41,5,IF(D25=CALCS!B$27,5,IF(D25=CALCS!B$26,6,IF(D25=CALCS!B$39,7,IF(D25=CALCS!B$25,7,IF(D25=CALCS!B$24,8,IF(D25=CALCS!B$37,9,IF(D25=CALCS!B$23,9,IF(D25=CALCS!B$22,10,IF(D25=CALCS!B$35,11,IF(D25=CALCS!B$21,11,IF(D25=CALCS!B$34,12,IF(D25=CALCS!B$20,12,IF(D25=CALCS!B$33,13,IF(D25=CALCS!B$19,13,0))))))))))))))))))))))))))))))))))</f>
        <v>0</v>
      </c>
      <c r="X25" s="5">
        <f t="shared" si="30"/>
        <v>1</v>
      </c>
      <c r="Y25" s="1">
        <f t="shared" si="31"/>
        <v>0</v>
      </c>
      <c r="Z25" s="5"/>
      <c r="AA25" s="5">
        <f t="shared" si="2"/>
        <v>1</v>
      </c>
      <c r="AB25" s="5"/>
      <c r="AC25" s="1">
        <f t="shared" si="32"/>
        <v>0</v>
      </c>
      <c r="AD25" s="1">
        <f t="shared" si="33"/>
        <v>0</v>
      </c>
      <c r="AE25" s="1">
        <f t="shared" si="34"/>
        <v>0</v>
      </c>
      <c r="AF25" s="1">
        <f t="shared" si="35"/>
        <v>0</v>
      </c>
      <c r="AG25" s="1">
        <f t="shared" si="36"/>
        <v>0</v>
      </c>
      <c r="AH25" s="1">
        <f t="shared" si="37"/>
        <v>0</v>
      </c>
      <c r="AI25" s="1">
        <f t="shared" si="38"/>
        <v>0</v>
      </c>
      <c r="AJ25" s="5">
        <f t="shared" si="39"/>
        <v>0</v>
      </c>
      <c r="AK25" s="5"/>
      <c r="AL25" s="5">
        <f t="shared" si="40"/>
        <v>0</v>
      </c>
      <c r="AM25" s="5">
        <f t="shared" si="41"/>
        <v>1</v>
      </c>
      <c r="AN25" s="5">
        <f t="shared" si="11"/>
        <v>1</v>
      </c>
      <c r="AP25" s="6">
        <f t="shared" si="42"/>
        <v>4</v>
      </c>
      <c r="AQ25" s="7">
        <f t="shared" ca="1" si="43"/>
        <v>0</v>
      </c>
      <c r="AR25" s="7">
        <f t="shared" ca="1" si="44"/>
        <v>0</v>
      </c>
      <c r="AS25" s="1">
        <f t="shared" si="25"/>
        <v>0</v>
      </c>
      <c r="AT25" s="1">
        <f t="shared" si="45"/>
        <v>0</v>
      </c>
      <c r="AU25" s="1">
        <f t="shared" si="46"/>
        <v>0</v>
      </c>
      <c r="AV25" s="3">
        <f t="shared" si="47"/>
        <v>0</v>
      </c>
      <c r="AW25" s="3">
        <f t="shared" si="48"/>
        <v>0</v>
      </c>
      <c r="AX25" s="8">
        <f t="shared" si="49"/>
        <v>0</v>
      </c>
      <c r="AY25" s="8">
        <f t="shared" si="50"/>
        <v>0</v>
      </c>
      <c r="AZ25" s="1">
        <f t="shared" si="51"/>
        <v>0</v>
      </c>
      <c r="BA25" s="4">
        <f t="shared" si="52"/>
        <v>0</v>
      </c>
      <c r="BB25" s="1">
        <f t="shared" si="19"/>
        <v>0</v>
      </c>
    </row>
    <row r="26" spans="1:54" x14ac:dyDescent="0.2">
      <c r="A26" s="52" t="str">
        <f t="shared" si="20"/>
        <v/>
      </c>
      <c r="B26" s="44"/>
      <c r="C26" s="44"/>
      <c r="D26" s="44"/>
      <c r="E26" s="45"/>
      <c r="F26" s="45"/>
      <c r="G26" s="46"/>
      <c r="H26" s="46"/>
      <c r="I26" s="43">
        <v>22</v>
      </c>
      <c r="J26" s="44"/>
      <c r="K26" s="44"/>
      <c r="L26" s="44"/>
      <c r="M26" s="44"/>
      <c r="N26" s="44"/>
      <c r="O26" s="44"/>
      <c r="P26" s="41"/>
      <c r="Q26" s="53"/>
      <c r="R26" s="53"/>
      <c r="S26" s="47"/>
      <c r="U26" s="1" t="str">
        <f t="shared" si="0"/>
        <v/>
      </c>
      <c r="V26" s="1" t="str">
        <f t="shared" si="21"/>
        <v/>
      </c>
      <c r="W26" s="1">
        <f>IF(D26=CALCS!B$17,1,IF(D26=CALCS!B$16,2,IF(D26=CALCS!B$15,3,IF(D26=CALCS!B$14,4,IF(D26=CALCS!B$13,5,IF(D26=CALCS!B$12,6,IF(D26=CALCS!B$11,7,IF(D26=CALCS!B$10,8,IF(D26=CALCS!B$9,9,IF(D26=CALCS!B$8,10,IF(D26=CALCS!B$7,11,IF(D26=CALCS!B$6,12,IF(D26=CALCS!B$5,13,IF(D26=CALCS!B$31,1,IF(D26=CALCS!B$44,2,IF(D26=CALCS!B$30,2,IF(D26=CALCS!B$43,3,IF(D26=CALCS!B$29,3,IF(D26=CALCS!B$28,4,IF(D26=CALCS!B$41,5,IF(D26=CALCS!B$27,5,IF(D26=CALCS!B$26,6,IF(D26=CALCS!B$39,7,IF(D26=CALCS!B$25,7,IF(D26=CALCS!B$24,8,IF(D26=CALCS!B$37,9,IF(D26=CALCS!B$23,9,IF(D26=CALCS!B$22,10,IF(D26=CALCS!B$35,11,IF(D26=CALCS!B$21,11,IF(D26=CALCS!B$34,12,IF(D26=CALCS!B$20,12,IF(D26=CALCS!B$33,13,IF(D26=CALCS!B$19,13,0))))))))))))))))))))))))))))))))))</f>
        <v>0</v>
      </c>
      <c r="X26" s="5">
        <f t="shared" si="30"/>
        <v>1</v>
      </c>
      <c r="Y26" s="1">
        <f t="shared" si="31"/>
        <v>0</v>
      </c>
      <c r="Z26" s="5"/>
      <c r="AA26" s="5">
        <f t="shared" si="2"/>
        <v>1</v>
      </c>
      <c r="AB26" s="5"/>
      <c r="AC26" s="1">
        <f t="shared" si="32"/>
        <v>0</v>
      </c>
      <c r="AD26" s="1">
        <f t="shared" si="33"/>
        <v>0</v>
      </c>
      <c r="AE26" s="1">
        <f t="shared" si="34"/>
        <v>0</v>
      </c>
      <c r="AF26" s="1">
        <f t="shared" si="35"/>
        <v>0</v>
      </c>
      <c r="AG26" s="1">
        <f t="shared" si="36"/>
        <v>0</v>
      </c>
      <c r="AH26" s="1">
        <f t="shared" si="37"/>
        <v>0</v>
      </c>
      <c r="AI26" s="1">
        <f t="shared" si="38"/>
        <v>0</v>
      </c>
      <c r="AJ26" s="5">
        <f t="shared" si="39"/>
        <v>0</v>
      </c>
      <c r="AK26" s="5"/>
      <c r="AL26" s="5">
        <f t="shared" si="40"/>
        <v>0</v>
      </c>
      <c r="AM26" s="5">
        <f t="shared" si="41"/>
        <v>1</v>
      </c>
      <c r="AN26" s="5">
        <f t="shared" si="11"/>
        <v>1</v>
      </c>
      <c r="AP26" s="6">
        <f t="shared" si="42"/>
        <v>4</v>
      </c>
      <c r="AQ26" s="7">
        <f t="shared" ca="1" si="43"/>
        <v>0</v>
      </c>
      <c r="AR26" s="7">
        <f t="shared" ca="1" si="44"/>
        <v>0</v>
      </c>
      <c r="AS26" s="1">
        <f t="shared" si="25"/>
        <v>0</v>
      </c>
      <c r="AT26" s="1">
        <f t="shared" si="45"/>
        <v>0</v>
      </c>
      <c r="AU26" s="1">
        <f t="shared" si="46"/>
        <v>0</v>
      </c>
      <c r="AV26" s="3">
        <f t="shared" si="47"/>
        <v>0</v>
      </c>
      <c r="AW26" s="3">
        <f t="shared" si="48"/>
        <v>0</v>
      </c>
      <c r="AX26" s="8">
        <f t="shared" si="49"/>
        <v>0</v>
      </c>
      <c r="AY26" s="8">
        <f t="shared" si="50"/>
        <v>0</v>
      </c>
      <c r="AZ26" s="1">
        <f t="shared" si="51"/>
        <v>0</v>
      </c>
      <c r="BA26" s="4">
        <f t="shared" si="52"/>
        <v>0</v>
      </c>
      <c r="BB26" s="1">
        <f t="shared" si="19"/>
        <v>0</v>
      </c>
    </row>
    <row r="27" spans="1:54" x14ac:dyDescent="0.2">
      <c r="A27" s="52" t="str">
        <f t="shared" si="20"/>
        <v/>
      </c>
      <c r="B27" s="44"/>
      <c r="C27" s="44"/>
      <c r="D27" s="44"/>
      <c r="E27" s="45"/>
      <c r="F27" s="45"/>
      <c r="G27" s="46"/>
      <c r="H27" s="46"/>
      <c r="I27" s="43">
        <v>23</v>
      </c>
      <c r="J27" s="44"/>
      <c r="K27" s="44"/>
      <c r="L27" s="44"/>
      <c r="M27" s="44"/>
      <c r="N27" s="44"/>
      <c r="O27" s="44"/>
      <c r="P27" s="41"/>
      <c r="Q27" s="53"/>
      <c r="R27" s="53"/>
      <c r="S27" s="47"/>
      <c r="U27" s="1" t="str">
        <f t="shared" si="0"/>
        <v/>
      </c>
      <c r="V27" s="1" t="str">
        <f t="shared" si="21"/>
        <v/>
      </c>
      <c r="W27" s="1">
        <f>IF(D27=CALCS!B$17,1,IF(D27=CALCS!B$16,2,IF(D27=CALCS!B$15,3,IF(D27=CALCS!B$14,4,IF(D27=CALCS!B$13,5,IF(D27=CALCS!B$12,6,IF(D27=CALCS!B$11,7,IF(D27=CALCS!B$10,8,IF(D27=CALCS!B$9,9,IF(D27=CALCS!B$8,10,IF(D27=CALCS!B$7,11,IF(D27=CALCS!B$6,12,IF(D27=CALCS!B$5,13,IF(D27=CALCS!B$31,1,IF(D27=CALCS!B$44,2,IF(D27=CALCS!B$30,2,IF(D27=CALCS!B$43,3,IF(D27=CALCS!B$29,3,IF(D27=CALCS!B$28,4,IF(D27=CALCS!B$41,5,IF(D27=CALCS!B$27,5,IF(D27=CALCS!B$26,6,IF(D27=CALCS!B$39,7,IF(D27=CALCS!B$25,7,IF(D27=CALCS!B$24,8,IF(D27=CALCS!B$37,9,IF(D27=CALCS!B$23,9,IF(D27=CALCS!B$22,10,IF(D27=CALCS!B$35,11,IF(D27=CALCS!B$21,11,IF(D27=CALCS!B$34,12,IF(D27=CALCS!B$20,12,IF(D27=CALCS!B$33,13,IF(D27=CALCS!B$19,13,0))))))))))))))))))))))))))))))))))</f>
        <v>0</v>
      </c>
      <c r="X27" s="5">
        <f t="shared" si="30"/>
        <v>1</v>
      </c>
      <c r="Y27" s="1">
        <f t="shared" si="31"/>
        <v>0</v>
      </c>
      <c r="Z27" s="5"/>
      <c r="AA27" s="5">
        <f t="shared" si="2"/>
        <v>1</v>
      </c>
      <c r="AB27" s="5"/>
      <c r="AC27" s="1">
        <f t="shared" si="32"/>
        <v>0</v>
      </c>
      <c r="AD27" s="1">
        <f t="shared" si="33"/>
        <v>0</v>
      </c>
      <c r="AE27" s="1">
        <f t="shared" si="34"/>
        <v>0</v>
      </c>
      <c r="AF27" s="1">
        <f t="shared" si="35"/>
        <v>0</v>
      </c>
      <c r="AG27" s="1">
        <f t="shared" si="36"/>
        <v>0</v>
      </c>
      <c r="AH27" s="1">
        <f t="shared" si="37"/>
        <v>0</v>
      </c>
      <c r="AI27" s="1">
        <f t="shared" si="38"/>
        <v>0</v>
      </c>
      <c r="AJ27" s="5">
        <f t="shared" si="39"/>
        <v>0</v>
      </c>
      <c r="AK27" s="5"/>
      <c r="AL27" s="5">
        <f t="shared" si="40"/>
        <v>0</v>
      </c>
      <c r="AM27" s="5">
        <f t="shared" si="41"/>
        <v>1</v>
      </c>
      <c r="AN27" s="5">
        <f t="shared" si="11"/>
        <v>1</v>
      </c>
      <c r="AP27" s="6">
        <f t="shared" si="42"/>
        <v>4</v>
      </c>
      <c r="AQ27" s="7">
        <f t="shared" ca="1" si="43"/>
        <v>0</v>
      </c>
      <c r="AR27" s="7">
        <f t="shared" ca="1" si="44"/>
        <v>0</v>
      </c>
      <c r="AS27" s="1">
        <f t="shared" si="25"/>
        <v>0</v>
      </c>
      <c r="AT27" s="1">
        <f t="shared" si="45"/>
        <v>0</v>
      </c>
      <c r="AU27" s="1">
        <f t="shared" si="46"/>
        <v>0</v>
      </c>
      <c r="AV27" s="3">
        <f t="shared" si="47"/>
        <v>0</v>
      </c>
      <c r="AW27" s="3">
        <f t="shared" si="48"/>
        <v>0</v>
      </c>
      <c r="AX27" s="8">
        <f t="shared" si="49"/>
        <v>0</v>
      </c>
      <c r="AY27" s="8">
        <f t="shared" si="50"/>
        <v>0</v>
      </c>
      <c r="AZ27" s="1">
        <f t="shared" si="51"/>
        <v>0</v>
      </c>
      <c r="BA27" s="4">
        <f t="shared" si="52"/>
        <v>0</v>
      </c>
      <c r="BB27" s="1">
        <f t="shared" si="19"/>
        <v>0</v>
      </c>
    </row>
    <row r="28" spans="1:54" x14ac:dyDescent="0.2">
      <c r="A28" s="52" t="str">
        <f t="shared" si="20"/>
        <v/>
      </c>
      <c r="B28" s="44"/>
      <c r="C28" s="44"/>
      <c r="D28" s="44"/>
      <c r="E28" s="45"/>
      <c r="F28" s="45"/>
      <c r="G28" s="46"/>
      <c r="H28" s="46"/>
      <c r="I28" s="43">
        <v>24</v>
      </c>
      <c r="J28" s="44"/>
      <c r="K28" s="44"/>
      <c r="L28" s="44"/>
      <c r="M28" s="44"/>
      <c r="N28" s="44"/>
      <c r="O28" s="44"/>
      <c r="P28" s="41"/>
      <c r="Q28" s="53"/>
      <c r="R28" s="53"/>
      <c r="S28" s="47"/>
      <c r="U28" s="1" t="str">
        <f t="shared" si="0"/>
        <v/>
      </c>
      <c r="V28" s="1" t="str">
        <f t="shared" si="21"/>
        <v/>
      </c>
      <c r="W28" s="1">
        <f>IF(D28=CALCS!B$17,1,IF(D28=CALCS!B$16,2,IF(D28=CALCS!B$15,3,IF(D28=CALCS!B$14,4,IF(D28=CALCS!B$13,5,IF(D28=CALCS!B$12,6,IF(D28=CALCS!B$11,7,IF(D28=CALCS!B$10,8,IF(D28=CALCS!B$9,9,IF(D28=CALCS!B$8,10,IF(D28=CALCS!B$7,11,IF(D28=CALCS!B$6,12,IF(D28=CALCS!B$5,13,IF(D28=CALCS!B$31,1,IF(D28=CALCS!B$44,2,IF(D28=CALCS!B$30,2,IF(D28=CALCS!B$43,3,IF(D28=CALCS!B$29,3,IF(D28=CALCS!B$28,4,IF(D28=CALCS!B$41,5,IF(D28=CALCS!B$27,5,IF(D28=CALCS!B$26,6,IF(D28=CALCS!B$39,7,IF(D28=CALCS!B$25,7,IF(D28=CALCS!B$24,8,IF(D28=CALCS!B$37,9,IF(D28=CALCS!B$23,9,IF(D28=CALCS!B$22,10,IF(D28=CALCS!B$35,11,IF(D28=CALCS!B$21,11,IF(D28=CALCS!B$34,12,IF(D28=CALCS!B$20,12,IF(D28=CALCS!B$33,13,IF(D28=CALCS!B$19,13,0))))))))))))))))))))))))))))))))))</f>
        <v>0</v>
      </c>
      <c r="X28" s="5">
        <f t="shared" si="30"/>
        <v>1</v>
      </c>
      <c r="Y28" s="1">
        <f t="shared" si="31"/>
        <v>0</v>
      </c>
      <c r="Z28" s="5"/>
      <c r="AA28" s="5">
        <f t="shared" si="2"/>
        <v>1</v>
      </c>
      <c r="AB28" s="5"/>
      <c r="AC28" s="1">
        <f t="shared" si="32"/>
        <v>0</v>
      </c>
      <c r="AD28" s="1">
        <f t="shared" si="33"/>
        <v>0</v>
      </c>
      <c r="AE28" s="1">
        <f t="shared" si="34"/>
        <v>0</v>
      </c>
      <c r="AF28" s="1">
        <f t="shared" si="35"/>
        <v>0</v>
      </c>
      <c r="AG28" s="1">
        <f t="shared" si="36"/>
        <v>0</v>
      </c>
      <c r="AH28" s="1">
        <f t="shared" si="37"/>
        <v>0</v>
      </c>
      <c r="AI28" s="1">
        <f t="shared" si="38"/>
        <v>0</v>
      </c>
      <c r="AJ28" s="5">
        <f t="shared" si="39"/>
        <v>0</v>
      </c>
      <c r="AK28" s="5"/>
      <c r="AL28" s="5">
        <f t="shared" si="40"/>
        <v>0</v>
      </c>
      <c r="AM28" s="5">
        <f t="shared" si="41"/>
        <v>1</v>
      </c>
      <c r="AN28" s="5">
        <f t="shared" si="11"/>
        <v>1</v>
      </c>
      <c r="AP28" s="6">
        <f t="shared" si="42"/>
        <v>4</v>
      </c>
      <c r="AQ28" s="7">
        <f t="shared" ca="1" si="43"/>
        <v>0</v>
      </c>
      <c r="AR28" s="7">
        <f t="shared" ca="1" si="44"/>
        <v>0</v>
      </c>
      <c r="AS28" s="1">
        <f t="shared" si="25"/>
        <v>0</v>
      </c>
      <c r="AT28" s="1">
        <f t="shared" si="45"/>
        <v>0</v>
      </c>
      <c r="AU28" s="1">
        <f t="shared" si="46"/>
        <v>0</v>
      </c>
      <c r="AV28" s="3">
        <f t="shared" si="47"/>
        <v>0</v>
      </c>
      <c r="AW28" s="3">
        <f t="shared" si="48"/>
        <v>0</v>
      </c>
      <c r="AX28" s="8">
        <f t="shared" si="49"/>
        <v>0</v>
      </c>
      <c r="AY28" s="8">
        <f t="shared" si="50"/>
        <v>0</v>
      </c>
      <c r="AZ28" s="1">
        <f t="shared" si="51"/>
        <v>0</v>
      </c>
      <c r="BA28" s="4">
        <f t="shared" si="52"/>
        <v>0</v>
      </c>
      <c r="BB28" s="1">
        <f t="shared" si="19"/>
        <v>0</v>
      </c>
    </row>
    <row r="29" spans="1:54" x14ac:dyDescent="0.2">
      <c r="A29" s="52" t="str">
        <f t="shared" si="20"/>
        <v/>
      </c>
      <c r="B29" s="44"/>
      <c r="C29" s="44"/>
      <c r="D29" s="44"/>
      <c r="E29" s="45"/>
      <c r="F29" s="45"/>
      <c r="G29" s="46"/>
      <c r="H29" s="46"/>
      <c r="I29" s="43">
        <v>25</v>
      </c>
      <c r="J29" s="44"/>
      <c r="K29" s="44"/>
      <c r="L29" s="44"/>
      <c r="M29" s="44"/>
      <c r="N29" s="44"/>
      <c r="O29" s="44"/>
      <c r="P29" s="41"/>
      <c r="Q29" s="53"/>
      <c r="R29" s="53"/>
      <c r="S29" s="47"/>
      <c r="U29" s="1" t="str">
        <f t="shared" si="0"/>
        <v/>
      </c>
      <c r="V29" s="1" t="str">
        <f t="shared" si="21"/>
        <v/>
      </c>
      <c r="W29" s="1">
        <f>IF(D29=CALCS!B$17,1,IF(D29=CALCS!B$16,2,IF(D29=CALCS!B$15,3,IF(D29=CALCS!B$14,4,IF(D29=CALCS!B$13,5,IF(D29=CALCS!B$12,6,IF(D29=CALCS!B$11,7,IF(D29=CALCS!B$10,8,IF(D29=CALCS!B$9,9,IF(D29=CALCS!B$8,10,IF(D29=CALCS!B$7,11,IF(D29=CALCS!B$6,12,IF(D29=CALCS!B$5,13,IF(D29=CALCS!B$31,1,IF(D29=CALCS!B$44,2,IF(D29=CALCS!B$30,2,IF(D29=CALCS!B$43,3,IF(D29=CALCS!B$29,3,IF(D29=CALCS!B$28,4,IF(D29=CALCS!B$41,5,IF(D29=CALCS!B$27,5,IF(D29=CALCS!B$26,6,IF(D29=CALCS!B$39,7,IF(D29=CALCS!B$25,7,IF(D29=CALCS!B$24,8,IF(D29=CALCS!B$37,9,IF(D29=CALCS!B$23,9,IF(D29=CALCS!B$22,10,IF(D29=CALCS!B$35,11,IF(D29=CALCS!B$21,11,IF(D29=CALCS!B$34,12,IF(D29=CALCS!B$20,12,IF(D29=CALCS!B$33,13,IF(D29=CALCS!B$19,13,0))))))))))))))))))))))))))))))))))</f>
        <v>0</v>
      </c>
      <c r="X29" s="5">
        <f t="shared" si="30"/>
        <v>1</v>
      </c>
      <c r="Y29" s="1">
        <f t="shared" si="31"/>
        <v>0</v>
      </c>
      <c r="Z29" s="5"/>
      <c r="AA29" s="5">
        <f t="shared" si="2"/>
        <v>1</v>
      </c>
      <c r="AB29" s="5"/>
      <c r="AC29" s="1">
        <f t="shared" si="32"/>
        <v>0</v>
      </c>
      <c r="AD29" s="1">
        <f t="shared" si="33"/>
        <v>0</v>
      </c>
      <c r="AE29" s="1">
        <f t="shared" si="34"/>
        <v>0</v>
      </c>
      <c r="AF29" s="1">
        <f t="shared" si="35"/>
        <v>0</v>
      </c>
      <c r="AG29" s="1">
        <f t="shared" si="36"/>
        <v>0</v>
      </c>
      <c r="AH29" s="1">
        <f t="shared" si="37"/>
        <v>0</v>
      </c>
      <c r="AI29" s="1">
        <f t="shared" si="38"/>
        <v>0</v>
      </c>
      <c r="AJ29" s="5">
        <f t="shared" si="39"/>
        <v>0</v>
      </c>
      <c r="AK29" s="5"/>
      <c r="AL29" s="5">
        <f t="shared" si="40"/>
        <v>0</v>
      </c>
      <c r="AM29" s="5">
        <f t="shared" si="41"/>
        <v>1</v>
      </c>
      <c r="AN29" s="5">
        <f t="shared" si="11"/>
        <v>1</v>
      </c>
      <c r="AP29" s="6">
        <f t="shared" si="42"/>
        <v>4</v>
      </c>
      <c r="AQ29" s="7">
        <f t="shared" ca="1" si="43"/>
        <v>0</v>
      </c>
      <c r="AR29" s="7">
        <f t="shared" ca="1" si="44"/>
        <v>0</v>
      </c>
      <c r="AS29" s="1">
        <f t="shared" si="25"/>
        <v>0</v>
      </c>
      <c r="AT29" s="1">
        <f t="shared" si="45"/>
        <v>0</v>
      </c>
      <c r="AU29" s="1">
        <f t="shared" si="46"/>
        <v>0</v>
      </c>
      <c r="AV29" s="3">
        <f t="shared" si="47"/>
        <v>0</v>
      </c>
      <c r="AW29" s="3">
        <f t="shared" si="48"/>
        <v>0</v>
      </c>
      <c r="AX29" s="8">
        <f t="shared" si="49"/>
        <v>0</v>
      </c>
      <c r="AY29" s="8">
        <f t="shared" si="50"/>
        <v>0</v>
      </c>
      <c r="AZ29" s="1">
        <f t="shared" si="51"/>
        <v>0</v>
      </c>
      <c r="BA29" s="4">
        <f t="shared" si="52"/>
        <v>0</v>
      </c>
      <c r="BB29" s="1">
        <f t="shared" si="19"/>
        <v>0</v>
      </c>
    </row>
    <row r="30" spans="1:54" x14ac:dyDescent="0.2">
      <c r="A30" s="52" t="str">
        <f t="shared" si="20"/>
        <v/>
      </c>
      <c r="B30" s="44"/>
      <c r="C30" s="44"/>
      <c r="D30" s="44"/>
      <c r="E30" s="45"/>
      <c r="F30" s="45"/>
      <c r="G30" s="46"/>
      <c r="H30" s="46"/>
      <c r="I30" s="43">
        <v>26</v>
      </c>
      <c r="J30" s="44"/>
      <c r="K30" s="44"/>
      <c r="L30" s="44"/>
      <c r="M30" s="44"/>
      <c r="N30" s="44"/>
      <c r="O30" s="44"/>
      <c r="P30" s="41"/>
      <c r="Q30" s="53"/>
      <c r="R30" s="53"/>
      <c r="S30" s="47"/>
      <c r="U30" s="1" t="str">
        <f t="shared" si="0"/>
        <v/>
      </c>
      <c r="V30" s="1" t="str">
        <f t="shared" si="21"/>
        <v/>
      </c>
      <c r="W30" s="1">
        <f>IF(D30=CALCS!B$17,1,IF(D30=CALCS!B$16,2,IF(D30=CALCS!B$15,3,IF(D30=CALCS!B$14,4,IF(D30=CALCS!B$13,5,IF(D30=CALCS!B$12,6,IF(D30=CALCS!B$11,7,IF(D30=CALCS!B$10,8,IF(D30=CALCS!B$9,9,IF(D30=CALCS!B$8,10,IF(D30=CALCS!B$7,11,IF(D30=CALCS!B$6,12,IF(D30=CALCS!B$5,13,IF(D30=CALCS!B$31,1,IF(D30=CALCS!B$44,2,IF(D30=CALCS!B$30,2,IF(D30=CALCS!B$43,3,IF(D30=CALCS!B$29,3,IF(D30=CALCS!B$28,4,IF(D30=CALCS!B$41,5,IF(D30=CALCS!B$27,5,IF(D30=CALCS!B$26,6,IF(D30=CALCS!B$39,7,IF(D30=CALCS!B$25,7,IF(D30=CALCS!B$24,8,IF(D30=CALCS!B$37,9,IF(D30=CALCS!B$23,9,IF(D30=CALCS!B$22,10,IF(D30=CALCS!B$35,11,IF(D30=CALCS!B$21,11,IF(D30=CALCS!B$34,12,IF(D30=CALCS!B$20,12,IF(D30=CALCS!B$33,13,IF(D30=CALCS!B$19,13,0))))))))))))))))))))))))))))))))))</f>
        <v>0</v>
      </c>
      <c r="X30" s="5">
        <f t="shared" si="30"/>
        <v>1</v>
      </c>
      <c r="Y30" s="1">
        <f t="shared" si="31"/>
        <v>0</v>
      </c>
      <c r="Z30" s="5"/>
      <c r="AA30" s="5">
        <f t="shared" si="2"/>
        <v>1</v>
      </c>
      <c r="AB30" s="5"/>
      <c r="AC30" s="1">
        <f t="shared" si="32"/>
        <v>0</v>
      </c>
      <c r="AD30" s="1">
        <f t="shared" si="33"/>
        <v>0</v>
      </c>
      <c r="AE30" s="1">
        <f t="shared" si="34"/>
        <v>0</v>
      </c>
      <c r="AF30" s="1">
        <f t="shared" si="35"/>
        <v>0</v>
      </c>
      <c r="AG30" s="1">
        <f t="shared" si="36"/>
        <v>0</v>
      </c>
      <c r="AH30" s="1">
        <f t="shared" si="37"/>
        <v>0</v>
      </c>
      <c r="AI30" s="1">
        <f t="shared" si="38"/>
        <v>0</v>
      </c>
      <c r="AJ30" s="5">
        <f t="shared" si="39"/>
        <v>0</v>
      </c>
      <c r="AK30" s="5"/>
      <c r="AL30" s="5">
        <f t="shared" si="40"/>
        <v>0</v>
      </c>
      <c r="AM30" s="5">
        <f t="shared" si="41"/>
        <v>1</v>
      </c>
      <c r="AN30" s="5">
        <f t="shared" si="11"/>
        <v>1</v>
      </c>
      <c r="AP30" s="6">
        <f t="shared" si="42"/>
        <v>4</v>
      </c>
      <c r="AQ30" s="7">
        <f t="shared" ca="1" si="43"/>
        <v>0</v>
      </c>
      <c r="AR30" s="7">
        <f t="shared" ca="1" si="44"/>
        <v>0</v>
      </c>
      <c r="AS30" s="1">
        <f t="shared" si="25"/>
        <v>0</v>
      </c>
      <c r="AT30" s="1">
        <f t="shared" si="45"/>
        <v>0</v>
      </c>
      <c r="AU30" s="1">
        <f t="shared" si="46"/>
        <v>0</v>
      </c>
      <c r="AV30" s="3">
        <f t="shared" si="47"/>
        <v>0</v>
      </c>
      <c r="AW30" s="3">
        <f t="shared" si="48"/>
        <v>0</v>
      </c>
      <c r="AX30" s="8">
        <f t="shared" si="49"/>
        <v>0</v>
      </c>
      <c r="AY30" s="8">
        <f t="shared" si="50"/>
        <v>0</v>
      </c>
      <c r="AZ30" s="1">
        <f t="shared" si="51"/>
        <v>0</v>
      </c>
      <c r="BA30" s="4">
        <f t="shared" si="52"/>
        <v>0</v>
      </c>
      <c r="BB30" s="1">
        <f t="shared" si="19"/>
        <v>0</v>
      </c>
    </row>
    <row r="31" spans="1:54" x14ac:dyDescent="0.2">
      <c r="A31" s="52" t="str">
        <f t="shared" si="20"/>
        <v/>
      </c>
      <c r="B31" s="44"/>
      <c r="C31" s="44"/>
      <c r="D31" s="44"/>
      <c r="E31" s="45"/>
      <c r="F31" s="45"/>
      <c r="G31" s="46"/>
      <c r="H31" s="46"/>
      <c r="I31" s="43">
        <v>27</v>
      </c>
      <c r="J31" s="44"/>
      <c r="K31" s="44"/>
      <c r="L31" s="44"/>
      <c r="M31" s="44"/>
      <c r="N31" s="44"/>
      <c r="O31" s="44"/>
      <c r="P31" s="41"/>
      <c r="Q31" s="53"/>
      <c r="R31" s="53"/>
      <c r="S31" s="47"/>
      <c r="U31" s="1" t="str">
        <f t="shared" si="0"/>
        <v/>
      </c>
      <c r="V31" s="1" t="str">
        <f t="shared" si="21"/>
        <v/>
      </c>
      <c r="W31" s="1">
        <f>IF(D31=CALCS!B$17,1,IF(D31=CALCS!B$16,2,IF(D31=CALCS!B$15,3,IF(D31=CALCS!B$14,4,IF(D31=CALCS!B$13,5,IF(D31=CALCS!B$12,6,IF(D31=CALCS!B$11,7,IF(D31=CALCS!B$10,8,IF(D31=CALCS!B$9,9,IF(D31=CALCS!B$8,10,IF(D31=CALCS!B$7,11,IF(D31=CALCS!B$6,12,IF(D31=CALCS!B$5,13,IF(D31=CALCS!B$31,1,IF(D31=CALCS!B$44,2,IF(D31=CALCS!B$30,2,IF(D31=CALCS!B$43,3,IF(D31=CALCS!B$29,3,IF(D31=CALCS!B$28,4,IF(D31=CALCS!B$41,5,IF(D31=CALCS!B$27,5,IF(D31=CALCS!B$26,6,IF(D31=CALCS!B$39,7,IF(D31=CALCS!B$25,7,IF(D31=CALCS!B$24,8,IF(D31=CALCS!B$37,9,IF(D31=CALCS!B$23,9,IF(D31=CALCS!B$22,10,IF(D31=CALCS!B$35,11,IF(D31=CALCS!B$21,11,IF(D31=CALCS!B$34,12,IF(D31=CALCS!B$20,12,IF(D31=CALCS!B$33,13,IF(D31=CALCS!B$19,13,0))))))))))))))))))))))))))))))))))</f>
        <v>0</v>
      </c>
      <c r="X31" s="5">
        <f t="shared" si="30"/>
        <v>1</v>
      </c>
      <c r="Y31" s="1">
        <f t="shared" si="31"/>
        <v>0</v>
      </c>
      <c r="Z31" s="5"/>
      <c r="AA31" s="5">
        <f t="shared" si="2"/>
        <v>1</v>
      </c>
      <c r="AB31" s="5"/>
      <c r="AC31" s="1">
        <f t="shared" si="32"/>
        <v>0</v>
      </c>
      <c r="AD31" s="1">
        <f t="shared" si="33"/>
        <v>0</v>
      </c>
      <c r="AE31" s="1">
        <f t="shared" si="34"/>
        <v>0</v>
      </c>
      <c r="AF31" s="1">
        <f t="shared" si="35"/>
        <v>0</v>
      </c>
      <c r="AG31" s="1">
        <f t="shared" si="36"/>
        <v>0</v>
      </c>
      <c r="AH31" s="1">
        <f t="shared" si="37"/>
        <v>0</v>
      </c>
      <c r="AI31" s="1">
        <f t="shared" si="38"/>
        <v>0</v>
      </c>
      <c r="AJ31" s="5">
        <f t="shared" si="39"/>
        <v>0</v>
      </c>
      <c r="AK31" s="5"/>
      <c r="AL31" s="5">
        <f t="shared" si="40"/>
        <v>0</v>
      </c>
      <c r="AM31" s="5">
        <f t="shared" si="41"/>
        <v>1</v>
      </c>
      <c r="AN31" s="5">
        <f t="shared" si="11"/>
        <v>1</v>
      </c>
      <c r="AP31" s="6">
        <f t="shared" si="42"/>
        <v>4</v>
      </c>
      <c r="AQ31" s="7">
        <f t="shared" ca="1" si="43"/>
        <v>0</v>
      </c>
      <c r="AR31" s="7">
        <f t="shared" ca="1" si="44"/>
        <v>0</v>
      </c>
      <c r="AS31" s="1">
        <f t="shared" si="25"/>
        <v>0</v>
      </c>
      <c r="AT31" s="1">
        <f t="shared" si="45"/>
        <v>0</v>
      </c>
      <c r="AU31" s="1">
        <f t="shared" si="46"/>
        <v>0</v>
      </c>
      <c r="AV31" s="3">
        <f t="shared" si="47"/>
        <v>0</v>
      </c>
      <c r="AW31" s="3">
        <f t="shared" si="48"/>
        <v>0</v>
      </c>
      <c r="AX31" s="8">
        <f t="shared" si="49"/>
        <v>0</v>
      </c>
      <c r="AY31" s="8">
        <f t="shared" si="50"/>
        <v>0</v>
      </c>
      <c r="AZ31" s="1">
        <f t="shared" si="51"/>
        <v>0</v>
      </c>
      <c r="BA31" s="4">
        <f t="shared" si="52"/>
        <v>0</v>
      </c>
      <c r="BB31" s="1">
        <f t="shared" si="19"/>
        <v>0</v>
      </c>
    </row>
    <row r="32" spans="1:54" x14ac:dyDescent="0.2">
      <c r="A32" s="52" t="str">
        <f t="shared" si="20"/>
        <v/>
      </c>
      <c r="B32" s="44"/>
      <c r="C32" s="44"/>
      <c r="D32" s="44"/>
      <c r="E32" s="45"/>
      <c r="F32" s="45"/>
      <c r="G32" s="46"/>
      <c r="H32" s="46"/>
      <c r="I32" s="43">
        <v>28</v>
      </c>
      <c r="J32" s="44"/>
      <c r="K32" s="44"/>
      <c r="L32" s="44"/>
      <c r="M32" s="44"/>
      <c r="N32" s="44"/>
      <c r="O32" s="44"/>
      <c r="P32" s="41"/>
      <c r="Q32" s="53"/>
      <c r="R32" s="53"/>
      <c r="S32" s="47"/>
      <c r="U32" s="1" t="str">
        <f t="shared" si="0"/>
        <v/>
      </c>
      <c r="V32" s="1" t="str">
        <f t="shared" si="21"/>
        <v/>
      </c>
      <c r="W32" s="1">
        <f>IF(D32=CALCS!B$17,1,IF(D32=CALCS!B$16,2,IF(D32=CALCS!B$15,3,IF(D32=CALCS!B$14,4,IF(D32=CALCS!B$13,5,IF(D32=CALCS!B$12,6,IF(D32=CALCS!B$11,7,IF(D32=CALCS!B$10,8,IF(D32=CALCS!B$9,9,IF(D32=CALCS!B$8,10,IF(D32=CALCS!B$7,11,IF(D32=CALCS!B$6,12,IF(D32=CALCS!B$5,13,IF(D32=CALCS!B$31,1,IF(D32=CALCS!B$44,2,IF(D32=CALCS!B$30,2,IF(D32=CALCS!B$43,3,IF(D32=CALCS!B$29,3,IF(D32=CALCS!B$28,4,IF(D32=CALCS!B$41,5,IF(D32=CALCS!B$27,5,IF(D32=CALCS!B$26,6,IF(D32=CALCS!B$39,7,IF(D32=CALCS!B$25,7,IF(D32=CALCS!B$24,8,IF(D32=CALCS!B$37,9,IF(D32=CALCS!B$23,9,IF(D32=CALCS!B$22,10,IF(D32=CALCS!B$35,11,IF(D32=CALCS!B$21,11,IF(D32=CALCS!B$34,12,IF(D32=CALCS!B$20,12,IF(D32=CALCS!B$33,13,IF(D32=CALCS!B$19,13,0))))))))))))))))))))))))))))))))))</f>
        <v>0</v>
      </c>
      <c r="X32" s="5">
        <f t="shared" si="30"/>
        <v>1</v>
      </c>
      <c r="Y32" s="1">
        <f t="shared" si="31"/>
        <v>0</v>
      </c>
      <c r="Z32" s="5"/>
      <c r="AA32" s="5">
        <f t="shared" si="2"/>
        <v>1</v>
      </c>
      <c r="AB32" s="5"/>
      <c r="AC32" s="1">
        <f t="shared" si="32"/>
        <v>0</v>
      </c>
      <c r="AD32" s="1">
        <f t="shared" si="33"/>
        <v>0</v>
      </c>
      <c r="AE32" s="1">
        <f t="shared" si="34"/>
        <v>0</v>
      </c>
      <c r="AF32" s="1">
        <f t="shared" si="35"/>
        <v>0</v>
      </c>
      <c r="AG32" s="1">
        <f t="shared" si="36"/>
        <v>0</v>
      </c>
      <c r="AH32" s="1">
        <f t="shared" si="37"/>
        <v>0</v>
      </c>
      <c r="AI32" s="1">
        <f t="shared" si="38"/>
        <v>0</v>
      </c>
      <c r="AJ32" s="5">
        <f t="shared" si="39"/>
        <v>0</v>
      </c>
      <c r="AK32" s="5"/>
      <c r="AL32" s="5">
        <f t="shared" si="40"/>
        <v>0</v>
      </c>
      <c r="AM32" s="5">
        <f t="shared" si="41"/>
        <v>1</v>
      </c>
      <c r="AN32" s="5">
        <f t="shared" si="11"/>
        <v>1</v>
      </c>
      <c r="AP32" s="6">
        <f t="shared" si="42"/>
        <v>4</v>
      </c>
      <c r="AQ32" s="7">
        <f t="shared" ca="1" si="43"/>
        <v>0</v>
      </c>
      <c r="AR32" s="7">
        <f t="shared" ca="1" si="44"/>
        <v>0</v>
      </c>
      <c r="AS32" s="1">
        <f t="shared" si="25"/>
        <v>0</v>
      </c>
      <c r="AT32" s="1">
        <f t="shared" si="45"/>
        <v>0</v>
      </c>
      <c r="AU32" s="1">
        <f t="shared" si="46"/>
        <v>0</v>
      </c>
      <c r="AV32" s="3">
        <f t="shared" si="47"/>
        <v>0</v>
      </c>
      <c r="AW32" s="3">
        <f t="shared" si="48"/>
        <v>0</v>
      </c>
      <c r="AX32" s="8">
        <f t="shared" si="49"/>
        <v>0</v>
      </c>
      <c r="AY32" s="8">
        <f t="shared" si="50"/>
        <v>0</v>
      </c>
      <c r="AZ32" s="1">
        <f t="shared" si="51"/>
        <v>0</v>
      </c>
      <c r="BA32" s="4">
        <f t="shared" si="52"/>
        <v>0</v>
      </c>
      <c r="BB32" s="1">
        <f t="shared" si="19"/>
        <v>0</v>
      </c>
    </row>
    <row r="33" spans="1:54" x14ac:dyDescent="0.2">
      <c r="A33" s="52" t="str">
        <f t="shared" si="20"/>
        <v/>
      </c>
      <c r="B33" s="44"/>
      <c r="C33" s="44"/>
      <c r="D33" s="44"/>
      <c r="E33" s="45"/>
      <c r="F33" s="45"/>
      <c r="G33" s="46"/>
      <c r="H33" s="46"/>
      <c r="I33" s="43">
        <v>29</v>
      </c>
      <c r="J33" s="44"/>
      <c r="K33" s="44"/>
      <c r="L33" s="44"/>
      <c r="M33" s="44"/>
      <c r="N33" s="44"/>
      <c r="O33" s="44"/>
      <c r="P33" s="41"/>
      <c r="Q33" s="53"/>
      <c r="R33" s="53"/>
      <c r="S33" s="47"/>
      <c r="U33" s="1" t="str">
        <f t="shared" si="0"/>
        <v/>
      </c>
      <c r="V33" s="1" t="str">
        <f t="shared" si="21"/>
        <v/>
      </c>
      <c r="W33" s="1">
        <f>IF(D33=CALCS!B$17,1,IF(D33=CALCS!B$16,2,IF(D33=CALCS!B$15,3,IF(D33=CALCS!B$14,4,IF(D33=CALCS!B$13,5,IF(D33=CALCS!B$12,6,IF(D33=CALCS!B$11,7,IF(D33=CALCS!B$10,8,IF(D33=CALCS!B$9,9,IF(D33=CALCS!B$8,10,IF(D33=CALCS!B$7,11,IF(D33=CALCS!B$6,12,IF(D33=CALCS!B$5,13,IF(D33=CALCS!B$31,1,IF(D33=CALCS!B$44,2,IF(D33=CALCS!B$30,2,IF(D33=CALCS!B$43,3,IF(D33=CALCS!B$29,3,IF(D33=CALCS!B$28,4,IF(D33=CALCS!B$41,5,IF(D33=CALCS!B$27,5,IF(D33=CALCS!B$26,6,IF(D33=CALCS!B$39,7,IF(D33=CALCS!B$25,7,IF(D33=CALCS!B$24,8,IF(D33=CALCS!B$37,9,IF(D33=CALCS!B$23,9,IF(D33=CALCS!B$22,10,IF(D33=CALCS!B$35,11,IF(D33=CALCS!B$21,11,IF(D33=CALCS!B$34,12,IF(D33=CALCS!B$20,12,IF(D33=CALCS!B$33,13,IF(D33=CALCS!B$19,13,0))))))))))))))))))))))))))))))))))</f>
        <v>0</v>
      </c>
      <c r="X33" s="5">
        <f t="shared" si="30"/>
        <v>1</v>
      </c>
      <c r="Y33" s="1">
        <f t="shared" si="31"/>
        <v>0</v>
      </c>
      <c r="Z33" s="5"/>
      <c r="AA33" s="5">
        <f t="shared" si="2"/>
        <v>1</v>
      </c>
      <c r="AB33" s="5"/>
      <c r="AC33" s="1">
        <f t="shared" si="32"/>
        <v>0</v>
      </c>
      <c r="AD33" s="1">
        <f t="shared" si="33"/>
        <v>0</v>
      </c>
      <c r="AE33" s="1">
        <f t="shared" si="34"/>
        <v>0</v>
      </c>
      <c r="AF33" s="1">
        <f t="shared" si="35"/>
        <v>0</v>
      </c>
      <c r="AG33" s="1">
        <f t="shared" si="36"/>
        <v>0</v>
      </c>
      <c r="AH33" s="1">
        <f t="shared" si="37"/>
        <v>0</v>
      </c>
      <c r="AI33" s="1">
        <f t="shared" si="38"/>
        <v>0</v>
      </c>
      <c r="AJ33" s="5">
        <f t="shared" si="39"/>
        <v>0</v>
      </c>
      <c r="AK33" s="5"/>
      <c r="AL33" s="5">
        <f t="shared" si="40"/>
        <v>0</v>
      </c>
      <c r="AM33" s="5">
        <f t="shared" si="41"/>
        <v>1</v>
      </c>
      <c r="AN33" s="5">
        <f t="shared" si="11"/>
        <v>1</v>
      </c>
      <c r="AP33" s="6">
        <f t="shared" si="42"/>
        <v>4</v>
      </c>
      <c r="AQ33" s="7">
        <f t="shared" ca="1" si="43"/>
        <v>0</v>
      </c>
      <c r="AR33" s="7">
        <f t="shared" ca="1" si="44"/>
        <v>0</v>
      </c>
      <c r="AS33" s="1">
        <f t="shared" si="25"/>
        <v>0</v>
      </c>
      <c r="AT33" s="1">
        <f t="shared" si="45"/>
        <v>0</v>
      </c>
      <c r="AU33" s="1">
        <f t="shared" si="46"/>
        <v>0</v>
      </c>
      <c r="AV33" s="3">
        <f t="shared" si="47"/>
        <v>0</v>
      </c>
      <c r="AW33" s="3">
        <f t="shared" si="48"/>
        <v>0</v>
      </c>
      <c r="AX33" s="8">
        <f t="shared" si="49"/>
        <v>0</v>
      </c>
      <c r="AY33" s="8">
        <f t="shared" si="50"/>
        <v>0</v>
      </c>
      <c r="AZ33" s="1">
        <f t="shared" si="51"/>
        <v>0</v>
      </c>
      <c r="BA33" s="4">
        <f t="shared" si="52"/>
        <v>0</v>
      </c>
      <c r="BB33" s="1">
        <f t="shared" si="19"/>
        <v>0</v>
      </c>
    </row>
    <row r="34" spans="1:54" x14ac:dyDescent="0.2">
      <c r="A34" s="52" t="str">
        <f t="shared" si="20"/>
        <v/>
      </c>
      <c r="B34" s="44"/>
      <c r="C34" s="44"/>
      <c r="D34" s="44"/>
      <c r="E34" s="45"/>
      <c r="F34" s="45"/>
      <c r="G34" s="46"/>
      <c r="H34" s="46"/>
      <c r="I34" s="43">
        <v>30</v>
      </c>
      <c r="J34" s="44"/>
      <c r="K34" s="44"/>
      <c r="L34" s="44"/>
      <c r="M34" s="44"/>
      <c r="N34" s="44"/>
      <c r="O34" s="44"/>
      <c r="P34" s="41"/>
      <c r="Q34" s="53"/>
      <c r="R34" s="53"/>
      <c r="S34" s="47"/>
      <c r="U34" s="1" t="str">
        <f t="shared" si="0"/>
        <v/>
      </c>
      <c r="V34" s="1" t="str">
        <f t="shared" si="21"/>
        <v/>
      </c>
      <c r="W34" s="1">
        <f>IF(D34=CALCS!B$17,1,IF(D34=CALCS!B$16,2,IF(D34=CALCS!B$15,3,IF(D34=CALCS!B$14,4,IF(D34=CALCS!B$13,5,IF(D34=CALCS!B$12,6,IF(D34=CALCS!B$11,7,IF(D34=CALCS!B$10,8,IF(D34=CALCS!B$9,9,IF(D34=CALCS!B$8,10,IF(D34=CALCS!B$7,11,IF(D34=CALCS!B$6,12,IF(D34=CALCS!B$5,13,IF(D34=CALCS!B$31,1,IF(D34=CALCS!B$44,2,IF(D34=CALCS!B$30,2,IF(D34=CALCS!B$43,3,IF(D34=CALCS!B$29,3,IF(D34=CALCS!B$28,4,IF(D34=CALCS!B$41,5,IF(D34=CALCS!B$27,5,IF(D34=CALCS!B$26,6,IF(D34=CALCS!B$39,7,IF(D34=CALCS!B$25,7,IF(D34=CALCS!B$24,8,IF(D34=CALCS!B$37,9,IF(D34=CALCS!B$23,9,IF(D34=CALCS!B$22,10,IF(D34=CALCS!B$35,11,IF(D34=CALCS!B$21,11,IF(D34=CALCS!B$34,12,IF(D34=CALCS!B$20,12,IF(D34=CALCS!B$33,13,IF(D34=CALCS!B$19,13,0))))))))))))))))))))))))))))))))))</f>
        <v>0</v>
      </c>
      <c r="X34" s="5">
        <f t="shared" si="30"/>
        <v>1</v>
      </c>
      <c r="Y34" s="1">
        <f t="shared" si="31"/>
        <v>0</v>
      </c>
      <c r="Z34" s="5"/>
      <c r="AA34" s="5">
        <f t="shared" si="2"/>
        <v>1</v>
      </c>
      <c r="AB34" s="5"/>
      <c r="AC34" s="1">
        <f t="shared" si="32"/>
        <v>0</v>
      </c>
      <c r="AD34" s="1">
        <f t="shared" si="33"/>
        <v>0</v>
      </c>
      <c r="AE34" s="1">
        <f t="shared" si="34"/>
        <v>0</v>
      </c>
      <c r="AF34" s="1">
        <f t="shared" si="35"/>
        <v>0</v>
      </c>
      <c r="AG34" s="1">
        <f t="shared" si="36"/>
        <v>0</v>
      </c>
      <c r="AH34" s="1">
        <f t="shared" si="37"/>
        <v>0</v>
      </c>
      <c r="AI34" s="1">
        <f t="shared" si="38"/>
        <v>0</v>
      </c>
      <c r="AJ34" s="5">
        <f t="shared" si="39"/>
        <v>0</v>
      </c>
      <c r="AK34" s="5"/>
      <c r="AL34" s="5">
        <f t="shared" si="40"/>
        <v>0</v>
      </c>
      <c r="AM34" s="5">
        <f t="shared" si="41"/>
        <v>1</v>
      </c>
      <c r="AN34" s="5">
        <f t="shared" si="11"/>
        <v>1</v>
      </c>
      <c r="AP34" s="6">
        <f t="shared" si="42"/>
        <v>4</v>
      </c>
      <c r="AQ34" s="7">
        <f t="shared" ca="1" si="43"/>
        <v>0</v>
      </c>
      <c r="AR34" s="7">
        <f t="shared" ca="1" si="44"/>
        <v>0</v>
      </c>
      <c r="AS34" s="1">
        <f t="shared" si="25"/>
        <v>0</v>
      </c>
      <c r="AT34" s="1">
        <f t="shared" si="45"/>
        <v>0</v>
      </c>
      <c r="AU34" s="1">
        <f t="shared" si="46"/>
        <v>0</v>
      </c>
      <c r="AV34" s="3">
        <f t="shared" si="47"/>
        <v>0</v>
      </c>
      <c r="AW34" s="3">
        <f t="shared" si="48"/>
        <v>0</v>
      </c>
      <c r="AX34" s="8">
        <f t="shared" si="49"/>
        <v>0</v>
      </c>
      <c r="AY34" s="8">
        <f t="shared" si="50"/>
        <v>0</v>
      </c>
      <c r="AZ34" s="1">
        <f t="shared" si="51"/>
        <v>0</v>
      </c>
      <c r="BA34" s="4">
        <f t="shared" si="52"/>
        <v>0</v>
      </c>
      <c r="BB34" s="1">
        <f t="shared" si="19"/>
        <v>0</v>
      </c>
    </row>
    <row r="35" spans="1:54" x14ac:dyDescent="0.2">
      <c r="A35" s="52" t="str">
        <f t="shared" si="20"/>
        <v/>
      </c>
      <c r="B35" s="44"/>
      <c r="C35" s="44"/>
      <c r="D35" s="44"/>
      <c r="E35" s="45"/>
      <c r="F35" s="45"/>
      <c r="G35" s="46"/>
      <c r="H35" s="46"/>
      <c r="I35" s="43">
        <v>31</v>
      </c>
      <c r="J35" s="44"/>
      <c r="K35" s="44"/>
      <c r="L35" s="44"/>
      <c r="M35" s="44"/>
      <c r="N35" s="44"/>
      <c r="O35" s="44"/>
      <c r="P35" s="41"/>
      <c r="Q35" s="53"/>
      <c r="R35" s="53"/>
      <c r="S35" s="47"/>
      <c r="U35" s="1" t="str">
        <f t="shared" si="0"/>
        <v/>
      </c>
      <c r="V35" s="1" t="str">
        <f t="shared" si="21"/>
        <v/>
      </c>
      <c r="W35" s="1">
        <f>IF(D35=CALCS!B$17,1,IF(D35=CALCS!B$16,2,IF(D35=CALCS!B$15,3,IF(D35=CALCS!B$14,4,IF(D35=CALCS!B$13,5,IF(D35=CALCS!B$12,6,IF(D35=CALCS!B$11,7,IF(D35=CALCS!B$10,8,IF(D35=CALCS!B$9,9,IF(D35=CALCS!B$8,10,IF(D35=CALCS!B$7,11,IF(D35=CALCS!B$6,12,IF(D35=CALCS!B$5,13,IF(D35=CALCS!B$31,1,IF(D35=CALCS!B$44,2,IF(D35=CALCS!B$30,2,IF(D35=CALCS!B$43,3,IF(D35=CALCS!B$29,3,IF(D35=CALCS!B$28,4,IF(D35=CALCS!B$41,5,IF(D35=CALCS!B$27,5,IF(D35=CALCS!B$26,6,IF(D35=CALCS!B$39,7,IF(D35=CALCS!B$25,7,IF(D35=CALCS!B$24,8,IF(D35=CALCS!B$37,9,IF(D35=CALCS!B$23,9,IF(D35=CALCS!B$22,10,IF(D35=CALCS!B$35,11,IF(D35=CALCS!B$21,11,IF(D35=CALCS!B$34,12,IF(D35=CALCS!B$20,12,IF(D35=CALCS!B$33,13,IF(D35=CALCS!B$19,13,0))))))))))))))))))))))))))))))))))</f>
        <v>0</v>
      </c>
      <c r="X35" s="5">
        <f t="shared" si="30"/>
        <v>1</v>
      </c>
      <c r="Y35" s="1">
        <f t="shared" si="31"/>
        <v>0</v>
      </c>
      <c r="Z35" s="5"/>
      <c r="AA35" s="5">
        <f t="shared" si="2"/>
        <v>1</v>
      </c>
      <c r="AB35" s="5"/>
      <c r="AC35" s="1">
        <f t="shared" si="32"/>
        <v>0</v>
      </c>
      <c r="AD35" s="1">
        <f t="shared" si="33"/>
        <v>0</v>
      </c>
      <c r="AE35" s="1">
        <f t="shared" si="34"/>
        <v>0</v>
      </c>
      <c r="AF35" s="1">
        <f t="shared" si="35"/>
        <v>0</v>
      </c>
      <c r="AG35" s="1">
        <f t="shared" si="36"/>
        <v>0</v>
      </c>
      <c r="AH35" s="1">
        <f t="shared" si="37"/>
        <v>0</v>
      </c>
      <c r="AI35" s="1">
        <f t="shared" si="38"/>
        <v>0</v>
      </c>
      <c r="AJ35" s="5">
        <f t="shared" si="39"/>
        <v>0</v>
      </c>
      <c r="AK35" s="5"/>
      <c r="AL35" s="5">
        <f t="shared" si="40"/>
        <v>0</v>
      </c>
      <c r="AM35" s="5">
        <f t="shared" si="41"/>
        <v>1</v>
      </c>
      <c r="AN35" s="5">
        <f t="shared" si="11"/>
        <v>1</v>
      </c>
      <c r="AP35" s="6">
        <f t="shared" si="42"/>
        <v>4</v>
      </c>
      <c r="AQ35" s="7">
        <f t="shared" ca="1" si="43"/>
        <v>0</v>
      </c>
      <c r="AR35" s="7">
        <f t="shared" ca="1" si="44"/>
        <v>0</v>
      </c>
      <c r="AS35" s="1">
        <f t="shared" si="25"/>
        <v>0</v>
      </c>
      <c r="AT35" s="1">
        <f t="shared" si="45"/>
        <v>0</v>
      </c>
      <c r="AU35" s="1">
        <f t="shared" si="46"/>
        <v>0</v>
      </c>
      <c r="AV35" s="3">
        <f t="shared" si="47"/>
        <v>0</v>
      </c>
      <c r="AW35" s="3">
        <f t="shared" si="48"/>
        <v>0</v>
      </c>
      <c r="AX35" s="8">
        <f t="shared" si="49"/>
        <v>0</v>
      </c>
      <c r="AY35" s="8">
        <f t="shared" si="50"/>
        <v>0</v>
      </c>
      <c r="AZ35" s="1">
        <f t="shared" si="51"/>
        <v>0</v>
      </c>
      <c r="BA35" s="4">
        <f t="shared" si="52"/>
        <v>0</v>
      </c>
      <c r="BB35" s="1">
        <f t="shared" si="19"/>
        <v>0</v>
      </c>
    </row>
    <row r="36" spans="1:54" x14ac:dyDescent="0.2">
      <c r="A36" s="52" t="str">
        <f t="shared" si="20"/>
        <v/>
      </c>
      <c r="B36" s="44"/>
      <c r="C36" s="44"/>
      <c r="D36" s="44"/>
      <c r="E36" s="45"/>
      <c r="F36" s="45"/>
      <c r="G36" s="46"/>
      <c r="H36" s="46"/>
      <c r="I36" s="43">
        <v>32</v>
      </c>
      <c r="J36" s="44"/>
      <c r="K36" s="44"/>
      <c r="L36" s="44"/>
      <c r="M36" s="44"/>
      <c r="N36" s="44"/>
      <c r="O36" s="44"/>
      <c r="P36" s="41"/>
      <c r="Q36" s="53"/>
      <c r="R36" s="53"/>
      <c r="S36" s="47"/>
      <c r="U36" s="1" t="str">
        <f t="shared" si="0"/>
        <v/>
      </c>
      <c r="V36" s="1" t="str">
        <f t="shared" si="21"/>
        <v/>
      </c>
      <c r="W36" s="1">
        <f>IF(D36=CALCS!B$17,1,IF(D36=CALCS!B$16,2,IF(D36=CALCS!B$15,3,IF(D36=CALCS!B$14,4,IF(D36=CALCS!B$13,5,IF(D36=CALCS!B$12,6,IF(D36=CALCS!B$11,7,IF(D36=CALCS!B$10,8,IF(D36=CALCS!B$9,9,IF(D36=CALCS!B$8,10,IF(D36=CALCS!B$7,11,IF(D36=CALCS!B$6,12,IF(D36=CALCS!B$5,13,IF(D36=CALCS!B$31,1,IF(D36=CALCS!B$44,2,IF(D36=CALCS!B$30,2,IF(D36=CALCS!B$43,3,IF(D36=CALCS!B$29,3,IF(D36=CALCS!B$28,4,IF(D36=CALCS!B$41,5,IF(D36=CALCS!B$27,5,IF(D36=CALCS!B$26,6,IF(D36=CALCS!B$39,7,IF(D36=CALCS!B$25,7,IF(D36=CALCS!B$24,8,IF(D36=CALCS!B$37,9,IF(D36=CALCS!B$23,9,IF(D36=CALCS!B$22,10,IF(D36=CALCS!B$35,11,IF(D36=CALCS!B$21,11,IF(D36=CALCS!B$34,12,IF(D36=CALCS!B$20,12,IF(D36=CALCS!B$33,13,IF(D36=CALCS!B$19,13,0))))))))))))))))))))))))))))))))))</f>
        <v>0</v>
      </c>
      <c r="X36" s="5">
        <f t="shared" si="30"/>
        <v>1</v>
      </c>
      <c r="Y36" s="1">
        <f t="shared" si="31"/>
        <v>0</v>
      </c>
      <c r="Z36" s="5"/>
      <c r="AA36" s="5">
        <f t="shared" si="2"/>
        <v>1</v>
      </c>
      <c r="AB36" s="5"/>
      <c r="AC36" s="1">
        <f t="shared" si="32"/>
        <v>0</v>
      </c>
      <c r="AD36" s="1">
        <f t="shared" si="33"/>
        <v>0</v>
      </c>
      <c r="AE36" s="1">
        <f t="shared" si="34"/>
        <v>0</v>
      </c>
      <c r="AF36" s="1">
        <f t="shared" si="35"/>
        <v>0</v>
      </c>
      <c r="AG36" s="1">
        <f t="shared" si="36"/>
        <v>0</v>
      </c>
      <c r="AH36" s="1">
        <f t="shared" si="37"/>
        <v>0</v>
      </c>
      <c r="AI36" s="1">
        <f t="shared" si="38"/>
        <v>0</v>
      </c>
      <c r="AJ36" s="5">
        <f t="shared" si="39"/>
        <v>0</v>
      </c>
      <c r="AK36" s="5"/>
      <c r="AL36" s="5">
        <f t="shared" si="40"/>
        <v>0</v>
      </c>
      <c r="AM36" s="5">
        <f t="shared" si="41"/>
        <v>1</v>
      </c>
      <c r="AN36" s="5">
        <f t="shared" si="11"/>
        <v>1</v>
      </c>
      <c r="AP36" s="6">
        <f t="shared" si="42"/>
        <v>4</v>
      </c>
      <c r="AQ36" s="7">
        <f t="shared" ca="1" si="43"/>
        <v>0</v>
      </c>
      <c r="AR36" s="7">
        <f t="shared" ca="1" si="44"/>
        <v>0</v>
      </c>
      <c r="AS36" s="1">
        <f t="shared" si="25"/>
        <v>0</v>
      </c>
      <c r="AT36" s="1">
        <f t="shared" si="45"/>
        <v>0</v>
      </c>
      <c r="AU36" s="1">
        <f t="shared" si="46"/>
        <v>0</v>
      </c>
      <c r="AV36" s="3">
        <f t="shared" si="47"/>
        <v>0</v>
      </c>
      <c r="AW36" s="3">
        <f t="shared" si="48"/>
        <v>0</v>
      </c>
      <c r="AX36" s="8">
        <f t="shared" si="49"/>
        <v>0</v>
      </c>
      <c r="AY36" s="8">
        <f t="shared" si="50"/>
        <v>0</v>
      </c>
      <c r="AZ36" s="1">
        <f t="shared" si="51"/>
        <v>0</v>
      </c>
      <c r="BA36" s="4">
        <f t="shared" si="52"/>
        <v>0</v>
      </c>
      <c r="BB36" s="1">
        <f t="shared" si="19"/>
        <v>0</v>
      </c>
    </row>
    <row r="37" spans="1:54" x14ac:dyDescent="0.2">
      <c r="A37" s="52" t="str">
        <f t="shared" si="20"/>
        <v/>
      </c>
      <c r="B37" s="44"/>
      <c r="C37" s="44"/>
      <c r="D37" s="44"/>
      <c r="E37" s="45"/>
      <c r="F37" s="45"/>
      <c r="G37" s="46"/>
      <c r="H37" s="46"/>
      <c r="I37" s="43">
        <v>33</v>
      </c>
      <c r="J37" s="44"/>
      <c r="K37" s="44"/>
      <c r="L37" s="44"/>
      <c r="M37" s="44"/>
      <c r="N37" s="44"/>
      <c r="O37" s="44"/>
      <c r="P37" s="41"/>
      <c r="Q37" s="53"/>
      <c r="R37" s="53"/>
      <c r="S37" s="47"/>
      <c r="U37" s="1" t="str">
        <f t="shared" ref="U37:U68" si="53">IF(R37="","",IF(R37="Active","A","P"))</f>
        <v/>
      </c>
      <c r="V37" s="1" t="str">
        <f t="shared" si="21"/>
        <v/>
      </c>
      <c r="W37" s="1">
        <f>IF(D37=CALCS!B$17,1,IF(D37=CALCS!B$16,2,IF(D37=CALCS!B$15,3,IF(D37=CALCS!B$14,4,IF(D37=CALCS!B$13,5,IF(D37=CALCS!B$12,6,IF(D37=CALCS!B$11,7,IF(D37=CALCS!B$10,8,IF(D37=CALCS!B$9,9,IF(D37=CALCS!B$8,10,IF(D37=CALCS!B$7,11,IF(D37=CALCS!B$6,12,IF(D37=CALCS!B$5,13,IF(D37=CALCS!B$31,1,IF(D37=CALCS!B$44,2,IF(D37=CALCS!B$30,2,IF(D37=CALCS!B$43,3,IF(D37=CALCS!B$29,3,IF(D37=CALCS!B$28,4,IF(D37=CALCS!B$41,5,IF(D37=CALCS!B$27,5,IF(D37=CALCS!B$26,6,IF(D37=CALCS!B$39,7,IF(D37=CALCS!B$25,7,IF(D37=CALCS!B$24,8,IF(D37=CALCS!B$37,9,IF(D37=CALCS!B$23,9,IF(D37=CALCS!B$22,10,IF(D37=CALCS!B$35,11,IF(D37=CALCS!B$21,11,IF(D37=CALCS!B$34,12,IF(D37=CALCS!B$20,12,IF(D37=CALCS!B$33,13,IF(D37=CALCS!B$19,13,0))))))))))))))))))))))))))))))))))</f>
        <v>0</v>
      </c>
      <c r="X37" s="5">
        <f t="shared" si="30"/>
        <v>1</v>
      </c>
      <c r="Y37" s="1">
        <f t="shared" si="31"/>
        <v>0</v>
      </c>
      <c r="Z37" s="5"/>
      <c r="AA37" s="5">
        <f t="shared" ref="AA37:AA68" si="54">IF($E$3&gt;=E37,1,0)</f>
        <v>1</v>
      </c>
      <c r="AB37" s="5"/>
      <c r="AC37" s="1">
        <f t="shared" si="32"/>
        <v>0</v>
      </c>
      <c r="AD37" s="1">
        <f t="shared" si="33"/>
        <v>0</v>
      </c>
      <c r="AE37" s="1">
        <f t="shared" si="34"/>
        <v>0</v>
      </c>
      <c r="AF37" s="1">
        <f t="shared" si="35"/>
        <v>0</v>
      </c>
      <c r="AG37" s="1">
        <f t="shared" si="36"/>
        <v>0</v>
      </c>
      <c r="AH37" s="1">
        <f t="shared" si="37"/>
        <v>0</v>
      </c>
      <c r="AI37" s="1">
        <f t="shared" si="38"/>
        <v>0</v>
      </c>
      <c r="AJ37" s="5">
        <f t="shared" si="39"/>
        <v>0</v>
      </c>
      <c r="AK37" s="5"/>
      <c r="AL37" s="5">
        <f t="shared" si="40"/>
        <v>0</v>
      </c>
      <c r="AM37" s="5">
        <f t="shared" si="41"/>
        <v>1</v>
      </c>
      <c r="AN37" s="5">
        <f t="shared" ref="AN37:AN68" si="55">IF($U$3="YES",1,IF(U37="A",1,0))</f>
        <v>1</v>
      </c>
      <c r="AP37" s="6">
        <f t="shared" si="42"/>
        <v>4</v>
      </c>
      <c r="AQ37" s="7">
        <f t="shared" ca="1" si="43"/>
        <v>0</v>
      </c>
      <c r="AR37" s="7">
        <f t="shared" ca="1" si="44"/>
        <v>0</v>
      </c>
      <c r="AS37" s="1">
        <f t="shared" si="25"/>
        <v>0</v>
      </c>
      <c r="AT37" s="1">
        <f t="shared" si="45"/>
        <v>0</v>
      </c>
      <c r="AU37" s="1">
        <f t="shared" si="46"/>
        <v>0</v>
      </c>
      <c r="AV37" s="3">
        <f t="shared" si="47"/>
        <v>0</v>
      </c>
      <c r="AW37" s="3">
        <f t="shared" si="48"/>
        <v>0</v>
      </c>
      <c r="AX37" s="8">
        <f t="shared" si="49"/>
        <v>0</v>
      </c>
      <c r="AY37" s="8">
        <f t="shared" si="50"/>
        <v>0</v>
      </c>
      <c r="AZ37" s="1">
        <f t="shared" si="51"/>
        <v>0</v>
      </c>
      <c r="BA37" s="4">
        <f t="shared" si="52"/>
        <v>0</v>
      </c>
      <c r="BB37" s="1">
        <f t="shared" ref="BB37:BB68" si="56">IF(AY37=0,0,U37)</f>
        <v>0</v>
      </c>
    </row>
    <row r="38" spans="1:54" x14ac:dyDescent="0.2">
      <c r="A38" s="52" t="str">
        <f t="shared" si="20"/>
        <v/>
      </c>
      <c r="B38" s="44"/>
      <c r="C38" s="44"/>
      <c r="D38" s="44"/>
      <c r="E38" s="45"/>
      <c r="F38" s="45"/>
      <c r="G38" s="46"/>
      <c r="H38" s="46"/>
      <c r="I38" s="43">
        <v>34</v>
      </c>
      <c r="J38" s="44"/>
      <c r="K38" s="44"/>
      <c r="L38" s="44"/>
      <c r="M38" s="44"/>
      <c r="N38" s="44"/>
      <c r="O38" s="44"/>
      <c r="P38" s="41"/>
      <c r="Q38" s="53"/>
      <c r="R38" s="53"/>
      <c r="S38" s="47"/>
      <c r="U38" s="1" t="str">
        <f t="shared" si="53"/>
        <v/>
      </c>
      <c r="V38" s="1" t="str">
        <f t="shared" ref="V38:V69" si="57">IF(U38="","",DATEDIF($V$1,G38,"M"))</f>
        <v/>
      </c>
      <c r="W38" s="1">
        <f>IF(D38=CALCS!B$17,1,IF(D38=CALCS!B$16,2,IF(D38=CALCS!B$15,3,IF(D38=CALCS!B$14,4,IF(D38=CALCS!B$13,5,IF(D38=CALCS!B$12,6,IF(D38=CALCS!B$11,7,IF(D38=CALCS!B$10,8,IF(D38=CALCS!B$9,9,IF(D38=CALCS!B$8,10,IF(D38=CALCS!B$7,11,IF(D38=CALCS!B$6,12,IF(D38=CALCS!B$5,13,IF(D38=CALCS!B$31,1,IF(D38=CALCS!B$44,2,IF(D38=CALCS!B$30,2,IF(D38=CALCS!B$43,3,IF(D38=CALCS!B$29,3,IF(D38=CALCS!B$28,4,IF(D38=CALCS!B$41,5,IF(D38=CALCS!B$27,5,IF(D38=CALCS!B$26,6,IF(D38=CALCS!B$39,7,IF(D38=CALCS!B$25,7,IF(D38=CALCS!B$24,8,IF(D38=CALCS!B$37,9,IF(D38=CALCS!B$23,9,IF(D38=CALCS!B$22,10,IF(D38=CALCS!B$35,11,IF(D38=CALCS!B$21,11,IF(D38=CALCS!B$34,12,IF(D38=CALCS!B$20,12,IF(D38=CALCS!B$33,13,IF(D38=CALCS!B$19,13,0))))))))))))))))))))))))))))))))))</f>
        <v>0</v>
      </c>
      <c r="X38" s="5">
        <f t="shared" si="30"/>
        <v>1</v>
      </c>
      <c r="Y38" s="1">
        <f t="shared" si="31"/>
        <v>0</v>
      </c>
      <c r="Z38" s="5"/>
      <c r="AA38" s="5">
        <f t="shared" si="54"/>
        <v>1</v>
      </c>
      <c r="AB38" s="5"/>
      <c r="AC38" s="1">
        <f t="shared" si="32"/>
        <v>0</v>
      </c>
      <c r="AD38" s="1">
        <f t="shared" si="33"/>
        <v>0</v>
      </c>
      <c r="AE38" s="1">
        <f t="shared" si="34"/>
        <v>0</v>
      </c>
      <c r="AF38" s="1">
        <f t="shared" si="35"/>
        <v>0</v>
      </c>
      <c r="AG38" s="1">
        <f t="shared" si="36"/>
        <v>0</v>
      </c>
      <c r="AH38" s="1">
        <f t="shared" si="37"/>
        <v>0</v>
      </c>
      <c r="AI38" s="1">
        <f t="shared" si="38"/>
        <v>0</v>
      </c>
      <c r="AJ38" s="5">
        <f t="shared" si="39"/>
        <v>0</v>
      </c>
      <c r="AK38" s="5"/>
      <c r="AL38" s="5">
        <f t="shared" si="40"/>
        <v>0</v>
      </c>
      <c r="AM38" s="5">
        <f t="shared" si="41"/>
        <v>1</v>
      </c>
      <c r="AN38" s="5">
        <f t="shared" si="55"/>
        <v>1</v>
      </c>
      <c r="AP38" s="6">
        <f t="shared" si="42"/>
        <v>4</v>
      </c>
      <c r="AQ38" s="7">
        <f t="shared" ca="1" si="43"/>
        <v>0</v>
      </c>
      <c r="AR38" s="7">
        <f t="shared" ca="1" si="44"/>
        <v>0</v>
      </c>
      <c r="AS38" s="1">
        <f t="shared" si="25"/>
        <v>0</v>
      </c>
      <c r="AT38" s="1">
        <f t="shared" si="45"/>
        <v>0</v>
      </c>
      <c r="AU38" s="1">
        <f t="shared" si="46"/>
        <v>0</v>
      </c>
      <c r="AV38" s="3">
        <f t="shared" si="47"/>
        <v>0</v>
      </c>
      <c r="AW38" s="3">
        <f t="shared" si="48"/>
        <v>0</v>
      </c>
      <c r="AX38" s="8">
        <f t="shared" si="49"/>
        <v>0</v>
      </c>
      <c r="AY38" s="8">
        <f t="shared" si="50"/>
        <v>0</v>
      </c>
      <c r="AZ38" s="1">
        <f t="shared" si="51"/>
        <v>0</v>
      </c>
      <c r="BA38" s="4">
        <f t="shared" si="52"/>
        <v>0</v>
      </c>
      <c r="BB38" s="1">
        <f t="shared" si="56"/>
        <v>0</v>
      </c>
    </row>
    <row r="39" spans="1:54" x14ac:dyDescent="0.2">
      <c r="A39" s="52" t="str">
        <f t="shared" si="20"/>
        <v/>
      </c>
      <c r="B39" s="44"/>
      <c r="C39" s="44"/>
      <c r="D39" s="44"/>
      <c r="E39" s="45"/>
      <c r="F39" s="45"/>
      <c r="G39" s="46"/>
      <c r="H39" s="46"/>
      <c r="I39" s="43">
        <v>35</v>
      </c>
      <c r="J39" s="44"/>
      <c r="K39" s="44"/>
      <c r="L39" s="44"/>
      <c r="M39" s="44"/>
      <c r="N39" s="44"/>
      <c r="O39" s="44"/>
      <c r="P39" s="41"/>
      <c r="Q39" s="53"/>
      <c r="R39" s="53"/>
      <c r="S39" s="47"/>
      <c r="U39" s="1" t="str">
        <f t="shared" si="53"/>
        <v/>
      </c>
      <c r="V39" s="1" t="str">
        <f t="shared" si="57"/>
        <v/>
      </c>
      <c r="W39" s="1">
        <f>IF(D39=CALCS!B$17,1,IF(D39=CALCS!B$16,2,IF(D39=CALCS!B$15,3,IF(D39=CALCS!B$14,4,IF(D39=CALCS!B$13,5,IF(D39=CALCS!B$12,6,IF(D39=CALCS!B$11,7,IF(D39=CALCS!B$10,8,IF(D39=CALCS!B$9,9,IF(D39=CALCS!B$8,10,IF(D39=CALCS!B$7,11,IF(D39=CALCS!B$6,12,IF(D39=CALCS!B$5,13,IF(D39=CALCS!B$31,1,IF(D39=CALCS!B$44,2,IF(D39=CALCS!B$30,2,IF(D39=CALCS!B$43,3,IF(D39=CALCS!B$29,3,IF(D39=CALCS!B$28,4,IF(D39=CALCS!B$41,5,IF(D39=CALCS!B$27,5,IF(D39=CALCS!B$26,6,IF(D39=CALCS!B$39,7,IF(D39=CALCS!B$25,7,IF(D39=CALCS!B$24,8,IF(D39=CALCS!B$37,9,IF(D39=CALCS!B$23,9,IF(D39=CALCS!B$22,10,IF(D39=CALCS!B$35,11,IF(D39=CALCS!B$21,11,IF(D39=CALCS!B$34,12,IF(D39=CALCS!B$20,12,IF(D39=CALCS!B$33,13,IF(D39=CALCS!B$19,13,0))))))))))))))))))))))))))))))))))</f>
        <v>0</v>
      </c>
      <c r="X39" s="5">
        <f t="shared" si="30"/>
        <v>1</v>
      </c>
      <c r="Y39" s="1">
        <f t="shared" si="31"/>
        <v>0</v>
      </c>
      <c r="Z39" s="5"/>
      <c r="AA39" s="5">
        <f t="shared" si="54"/>
        <v>1</v>
      </c>
      <c r="AB39" s="5"/>
      <c r="AC39" s="1">
        <f t="shared" si="32"/>
        <v>0</v>
      </c>
      <c r="AD39" s="1">
        <f t="shared" si="33"/>
        <v>0</v>
      </c>
      <c r="AE39" s="1">
        <f t="shared" si="34"/>
        <v>0</v>
      </c>
      <c r="AF39" s="1">
        <f t="shared" si="35"/>
        <v>0</v>
      </c>
      <c r="AG39" s="1">
        <f t="shared" si="36"/>
        <v>0</v>
      </c>
      <c r="AH39" s="1">
        <f t="shared" si="37"/>
        <v>0</v>
      </c>
      <c r="AI39" s="1">
        <f t="shared" si="38"/>
        <v>0</v>
      </c>
      <c r="AJ39" s="5">
        <f t="shared" si="39"/>
        <v>0</v>
      </c>
      <c r="AK39" s="5"/>
      <c r="AL39" s="5">
        <f t="shared" si="40"/>
        <v>0</v>
      </c>
      <c r="AM39" s="5">
        <f t="shared" si="41"/>
        <v>1</v>
      </c>
      <c r="AN39" s="5">
        <f t="shared" si="55"/>
        <v>1</v>
      </c>
      <c r="AP39" s="6">
        <f t="shared" si="42"/>
        <v>4</v>
      </c>
      <c r="AQ39" s="7">
        <f t="shared" ca="1" si="43"/>
        <v>0</v>
      </c>
      <c r="AR39" s="7">
        <f t="shared" ca="1" si="44"/>
        <v>0</v>
      </c>
      <c r="AS39" s="1">
        <f t="shared" si="25"/>
        <v>0</v>
      </c>
      <c r="AT39" s="1">
        <f t="shared" si="45"/>
        <v>0</v>
      </c>
      <c r="AU39" s="1">
        <f t="shared" si="46"/>
        <v>0</v>
      </c>
      <c r="AV39" s="3">
        <f t="shared" si="47"/>
        <v>0</v>
      </c>
      <c r="AW39" s="3">
        <f t="shared" si="48"/>
        <v>0</v>
      </c>
      <c r="AX39" s="8">
        <f t="shared" si="49"/>
        <v>0</v>
      </c>
      <c r="AY39" s="8">
        <f t="shared" si="50"/>
        <v>0</v>
      </c>
      <c r="AZ39" s="1">
        <f t="shared" si="51"/>
        <v>0</v>
      </c>
      <c r="BA39" s="4">
        <f t="shared" si="52"/>
        <v>0</v>
      </c>
      <c r="BB39" s="1">
        <f t="shared" si="56"/>
        <v>0</v>
      </c>
    </row>
    <row r="40" spans="1:54" x14ac:dyDescent="0.2">
      <c r="A40" s="52" t="str">
        <f t="shared" si="20"/>
        <v/>
      </c>
      <c r="B40" s="44"/>
      <c r="C40" s="44"/>
      <c r="D40" s="44"/>
      <c r="E40" s="45"/>
      <c r="F40" s="45"/>
      <c r="G40" s="46"/>
      <c r="H40" s="46"/>
      <c r="I40" s="43">
        <v>36</v>
      </c>
      <c r="J40" s="44"/>
      <c r="K40" s="44"/>
      <c r="L40" s="44"/>
      <c r="M40" s="44"/>
      <c r="N40" s="44"/>
      <c r="O40" s="44"/>
      <c r="P40" s="41"/>
      <c r="Q40" s="53"/>
      <c r="R40" s="53"/>
      <c r="S40" s="47"/>
      <c r="U40" s="1" t="str">
        <f t="shared" si="53"/>
        <v/>
      </c>
      <c r="V40" s="1" t="str">
        <f t="shared" si="57"/>
        <v/>
      </c>
      <c r="W40" s="1">
        <f>IF(D40=CALCS!B$17,1,IF(D40=CALCS!B$16,2,IF(D40=CALCS!B$15,3,IF(D40=CALCS!B$14,4,IF(D40=CALCS!B$13,5,IF(D40=CALCS!B$12,6,IF(D40=CALCS!B$11,7,IF(D40=CALCS!B$10,8,IF(D40=CALCS!B$9,9,IF(D40=CALCS!B$8,10,IF(D40=CALCS!B$7,11,IF(D40=CALCS!B$6,12,IF(D40=CALCS!B$5,13,IF(D40=CALCS!B$31,1,IF(D40=CALCS!B$44,2,IF(D40=CALCS!B$30,2,IF(D40=CALCS!B$43,3,IF(D40=CALCS!B$29,3,IF(D40=CALCS!B$28,4,IF(D40=CALCS!B$41,5,IF(D40=CALCS!B$27,5,IF(D40=CALCS!B$26,6,IF(D40=CALCS!B$39,7,IF(D40=CALCS!B$25,7,IF(D40=CALCS!B$24,8,IF(D40=CALCS!B$37,9,IF(D40=CALCS!B$23,9,IF(D40=CALCS!B$22,10,IF(D40=CALCS!B$35,11,IF(D40=CALCS!B$21,11,IF(D40=CALCS!B$34,12,IF(D40=CALCS!B$20,12,IF(D40=CALCS!B$33,13,IF(D40=CALCS!B$19,13,0))))))))))))))))))))))))))))))))))</f>
        <v>0</v>
      </c>
      <c r="X40" s="5">
        <f t="shared" si="30"/>
        <v>1</v>
      </c>
      <c r="Y40" s="1">
        <f t="shared" si="31"/>
        <v>0</v>
      </c>
      <c r="Z40" s="5"/>
      <c r="AA40" s="5">
        <f t="shared" si="54"/>
        <v>1</v>
      </c>
      <c r="AB40" s="5"/>
      <c r="AC40" s="1">
        <f t="shared" si="32"/>
        <v>0</v>
      </c>
      <c r="AD40" s="1">
        <f t="shared" si="33"/>
        <v>0</v>
      </c>
      <c r="AE40" s="1">
        <f t="shared" si="34"/>
        <v>0</v>
      </c>
      <c r="AF40" s="1">
        <f t="shared" si="35"/>
        <v>0</v>
      </c>
      <c r="AG40" s="1">
        <f t="shared" si="36"/>
        <v>0</v>
      </c>
      <c r="AH40" s="1">
        <f t="shared" si="37"/>
        <v>0</v>
      </c>
      <c r="AI40" s="1">
        <f t="shared" si="38"/>
        <v>0</v>
      </c>
      <c r="AJ40" s="5">
        <f t="shared" si="39"/>
        <v>0</v>
      </c>
      <c r="AK40" s="5"/>
      <c r="AL40" s="5">
        <f t="shared" si="40"/>
        <v>0</v>
      </c>
      <c r="AM40" s="5">
        <f t="shared" si="41"/>
        <v>1</v>
      </c>
      <c r="AN40" s="5">
        <f t="shared" si="55"/>
        <v>1</v>
      </c>
      <c r="AP40" s="6">
        <f t="shared" si="42"/>
        <v>4</v>
      </c>
      <c r="AQ40" s="7">
        <f t="shared" ca="1" si="43"/>
        <v>0</v>
      </c>
      <c r="AR40" s="7">
        <f t="shared" ca="1" si="44"/>
        <v>0</v>
      </c>
      <c r="AS40" s="1">
        <f t="shared" si="25"/>
        <v>0</v>
      </c>
      <c r="AT40" s="1">
        <f t="shared" si="45"/>
        <v>0</v>
      </c>
      <c r="AU40" s="1">
        <f t="shared" si="46"/>
        <v>0</v>
      </c>
      <c r="AV40" s="3">
        <f t="shared" si="47"/>
        <v>0</v>
      </c>
      <c r="AW40" s="3">
        <f t="shared" si="48"/>
        <v>0</v>
      </c>
      <c r="AX40" s="8">
        <f t="shared" si="49"/>
        <v>0</v>
      </c>
      <c r="AY40" s="8">
        <f t="shared" si="50"/>
        <v>0</v>
      </c>
      <c r="AZ40" s="1">
        <f t="shared" si="51"/>
        <v>0</v>
      </c>
      <c r="BA40" s="4">
        <f t="shared" si="52"/>
        <v>0</v>
      </c>
      <c r="BB40" s="1">
        <f t="shared" si="56"/>
        <v>0</v>
      </c>
    </row>
    <row r="41" spans="1:54" x14ac:dyDescent="0.2">
      <c r="A41" s="52" t="str">
        <f t="shared" si="20"/>
        <v/>
      </c>
      <c r="B41" s="44"/>
      <c r="C41" s="44"/>
      <c r="D41" s="44"/>
      <c r="E41" s="45"/>
      <c r="F41" s="45"/>
      <c r="G41" s="46"/>
      <c r="H41" s="46"/>
      <c r="I41" s="43">
        <v>37</v>
      </c>
      <c r="J41" s="44"/>
      <c r="K41" s="44"/>
      <c r="L41" s="44"/>
      <c r="M41" s="44"/>
      <c r="N41" s="44"/>
      <c r="O41" s="44"/>
      <c r="P41" s="41"/>
      <c r="Q41" s="53"/>
      <c r="R41" s="53"/>
      <c r="S41" s="47"/>
      <c r="U41" s="1" t="str">
        <f t="shared" si="53"/>
        <v/>
      </c>
      <c r="V41" s="1" t="str">
        <f t="shared" si="57"/>
        <v/>
      </c>
      <c r="W41" s="1">
        <f>IF(D41=CALCS!B$17,1,IF(D41=CALCS!B$16,2,IF(D41=CALCS!B$15,3,IF(D41=CALCS!B$14,4,IF(D41=CALCS!B$13,5,IF(D41=CALCS!B$12,6,IF(D41=CALCS!B$11,7,IF(D41=CALCS!B$10,8,IF(D41=CALCS!B$9,9,IF(D41=CALCS!B$8,10,IF(D41=CALCS!B$7,11,IF(D41=CALCS!B$6,12,IF(D41=CALCS!B$5,13,IF(D41=CALCS!B$31,1,IF(D41=CALCS!B$44,2,IF(D41=CALCS!B$30,2,IF(D41=CALCS!B$43,3,IF(D41=CALCS!B$29,3,IF(D41=CALCS!B$28,4,IF(D41=CALCS!B$41,5,IF(D41=CALCS!B$27,5,IF(D41=CALCS!B$26,6,IF(D41=CALCS!B$39,7,IF(D41=CALCS!B$25,7,IF(D41=CALCS!B$24,8,IF(D41=CALCS!B$37,9,IF(D41=CALCS!B$23,9,IF(D41=CALCS!B$22,10,IF(D41=CALCS!B$35,11,IF(D41=CALCS!B$21,11,IF(D41=CALCS!B$34,12,IF(D41=CALCS!B$20,12,IF(D41=CALCS!B$33,13,IF(D41=CALCS!B$19,13,0))))))))))))))))))))))))))))))))))</f>
        <v>0</v>
      </c>
      <c r="X41" s="5">
        <f t="shared" si="30"/>
        <v>1</v>
      </c>
      <c r="Y41" s="1">
        <f t="shared" si="31"/>
        <v>0</v>
      </c>
      <c r="Z41" s="5"/>
      <c r="AA41" s="5">
        <f t="shared" si="54"/>
        <v>1</v>
      </c>
      <c r="AB41" s="5"/>
      <c r="AC41" s="1">
        <f t="shared" si="32"/>
        <v>0</v>
      </c>
      <c r="AD41" s="1">
        <f t="shared" si="33"/>
        <v>0</v>
      </c>
      <c r="AE41" s="1">
        <f t="shared" si="34"/>
        <v>0</v>
      </c>
      <c r="AF41" s="1">
        <f t="shared" si="35"/>
        <v>0</v>
      </c>
      <c r="AG41" s="1">
        <f t="shared" si="36"/>
        <v>0</v>
      </c>
      <c r="AH41" s="1">
        <f t="shared" si="37"/>
        <v>0</v>
      </c>
      <c r="AI41" s="1">
        <f t="shared" si="38"/>
        <v>0</v>
      </c>
      <c r="AJ41" s="5">
        <f t="shared" si="39"/>
        <v>0</v>
      </c>
      <c r="AK41" s="5"/>
      <c r="AL41" s="5">
        <f t="shared" si="40"/>
        <v>0</v>
      </c>
      <c r="AM41" s="5">
        <f t="shared" si="41"/>
        <v>1</v>
      </c>
      <c r="AN41" s="5">
        <f t="shared" si="55"/>
        <v>1</v>
      </c>
      <c r="AP41" s="6">
        <f t="shared" si="42"/>
        <v>4</v>
      </c>
      <c r="AQ41" s="7">
        <f t="shared" ca="1" si="43"/>
        <v>0</v>
      </c>
      <c r="AR41" s="7">
        <f t="shared" ca="1" si="44"/>
        <v>0</v>
      </c>
      <c r="AS41" s="1">
        <f t="shared" si="25"/>
        <v>0</v>
      </c>
      <c r="AT41" s="1">
        <f t="shared" si="45"/>
        <v>0</v>
      </c>
      <c r="AU41" s="1">
        <f t="shared" si="46"/>
        <v>0</v>
      </c>
      <c r="AV41" s="3">
        <f t="shared" si="47"/>
        <v>0</v>
      </c>
      <c r="AW41" s="3">
        <f t="shared" si="48"/>
        <v>0</v>
      </c>
      <c r="AX41" s="8">
        <f t="shared" si="49"/>
        <v>0</v>
      </c>
      <c r="AY41" s="8">
        <f t="shared" si="50"/>
        <v>0</v>
      </c>
      <c r="AZ41" s="1">
        <f t="shared" si="51"/>
        <v>0</v>
      </c>
      <c r="BA41" s="4">
        <f t="shared" si="52"/>
        <v>0</v>
      </c>
      <c r="BB41" s="1">
        <f t="shared" si="56"/>
        <v>0</v>
      </c>
    </row>
    <row r="42" spans="1:54" x14ac:dyDescent="0.2">
      <c r="A42" s="52" t="str">
        <f t="shared" si="20"/>
        <v/>
      </c>
      <c r="B42" s="44"/>
      <c r="C42" s="44"/>
      <c r="D42" s="44"/>
      <c r="E42" s="45"/>
      <c r="F42" s="45"/>
      <c r="G42" s="46"/>
      <c r="H42" s="46"/>
      <c r="I42" s="43">
        <v>38</v>
      </c>
      <c r="J42" s="44"/>
      <c r="K42" s="44"/>
      <c r="L42" s="44"/>
      <c r="M42" s="44"/>
      <c r="N42" s="44"/>
      <c r="O42" s="44"/>
      <c r="P42" s="41"/>
      <c r="Q42" s="53"/>
      <c r="R42" s="53"/>
      <c r="S42" s="47"/>
      <c r="U42" s="1" t="str">
        <f t="shared" si="53"/>
        <v/>
      </c>
      <c r="V42" s="1" t="str">
        <f t="shared" si="57"/>
        <v/>
      </c>
      <c r="W42" s="1">
        <f>IF(D42=CALCS!B$17,1,IF(D42=CALCS!B$16,2,IF(D42=CALCS!B$15,3,IF(D42=CALCS!B$14,4,IF(D42=CALCS!B$13,5,IF(D42=CALCS!B$12,6,IF(D42=CALCS!B$11,7,IF(D42=CALCS!B$10,8,IF(D42=CALCS!B$9,9,IF(D42=CALCS!B$8,10,IF(D42=CALCS!B$7,11,IF(D42=CALCS!B$6,12,IF(D42=CALCS!B$5,13,IF(D42=CALCS!B$31,1,IF(D42=CALCS!B$44,2,IF(D42=CALCS!B$30,2,IF(D42=CALCS!B$43,3,IF(D42=CALCS!B$29,3,IF(D42=CALCS!B$28,4,IF(D42=CALCS!B$41,5,IF(D42=CALCS!B$27,5,IF(D42=CALCS!B$26,6,IF(D42=CALCS!B$39,7,IF(D42=CALCS!B$25,7,IF(D42=CALCS!B$24,8,IF(D42=CALCS!B$37,9,IF(D42=CALCS!B$23,9,IF(D42=CALCS!B$22,10,IF(D42=CALCS!B$35,11,IF(D42=CALCS!B$21,11,IF(D42=CALCS!B$34,12,IF(D42=CALCS!B$20,12,IF(D42=CALCS!B$33,13,IF(D42=CALCS!B$19,13,0))))))))))))))))))))))))))))))))))</f>
        <v>0</v>
      </c>
      <c r="X42" s="5">
        <f t="shared" si="30"/>
        <v>1</v>
      </c>
      <c r="Y42" s="1">
        <f t="shared" si="31"/>
        <v>0</v>
      </c>
      <c r="Z42" s="5"/>
      <c r="AA42" s="5">
        <f t="shared" si="54"/>
        <v>1</v>
      </c>
      <c r="AB42" s="5"/>
      <c r="AC42" s="1">
        <f t="shared" si="32"/>
        <v>0</v>
      </c>
      <c r="AD42" s="1">
        <f t="shared" si="33"/>
        <v>0</v>
      </c>
      <c r="AE42" s="1">
        <f t="shared" si="34"/>
        <v>0</v>
      </c>
      <c r="AF42" s="1">
        <f t="shared" si="35"/>
        <v>0</v>
      </c>
      <c r="AG42" s="1">
        <f t="shared" si="36"/>
        <v>0</v>
      </c>
      <c r="AH42" s="1">
        <f t="shared" si="37"/>
        <v>0</v>
      </c>
      <c r="AI42" s="1">
        <f t="shared" si="38"/>
        <v>0</v>
      </c>
      <c r="AJ42" s="5">
        <f t="shared" si="39"/>
        <v>0</v>
      </c>
      <c r="AK42" s="5"/>
      <c r="AL42" s="5">
        <f t="shared" si="40"/>
        <v>0</v>
      </c>
      <c r="AM42" s="5">
        <f t="shared" si="41"/>
        <v>1</v>
      </c>
      <c r="AN42" s="5">
        <f t="shared" si="55"/>
        <v>1</v>
      </c>
      <c r="AP42" s="6">
        <f t="shared" si="42"/>
        <v>4</v>
      </c>
      <c r="AQ42" s="7">
        <f t="shared" ca="1" si="43"/>
        <v>0</v>
      </c>
      <c r="AR42" s="7">
        <f t="shared" ca="1" si="44"/>
        <v>0</v>
      </c>
      <c r="AS42" s="1">
        <f t="shared" si="25"/>
        <v>0</v>
      </c>
      <c r="AT42" s="1">
        <f t="shared" si="45"/>
        <v>0</v>
      </c>
      <c r="AU42" s="1">
        <f t="shared" si="46"/>
        <v>0</v>
      </c>
      <c r="AV42" s="3">
        <f t="shared" si="47"/>
        <v>0</v>
      </c>
      <c r="AW42" s="3">
        <f t="shared" si="48"/>
        <v>0</v>
      </c>
      <c r="AX42" s="8">
        <f t="shared" si="49"/>
        <v>0</v>
      </c>
      <c r="AY42" s="8">
        <f t="shared" si="50"/>
        <v>0</v>
      </c>
      <c r="AZ42" s="1">
        <f t="shared" si="51"/>
        <v>0</v>
      </c>
      <c r="BA42" s="4">
        <f t="shared" si="52"/>
        <v>0</v>
      </c>
      <c r="BB42" s="1">
        <f t="shared" si="56"/>
        <v>0</v>
      </c>
    </row>
    <row r="43" spans="1:54" x14ac:dyDescent="0.2">
      <c r="A43" s="52" t="str">
        <f t="shared" si="20"/>
        <v/>
      </c>
      <c r="B43" s="44"/>
      <c r="C43" s="44"/>
      <c r="D43" s="44"/>
      <c r="E43" s="45"/>
      <c r="F43" s="45"/>
      <c r="G43" s="46"/>
      <c r="H43" s="46"/>
      <c r="I43" s="43">
        <v>39</v>
      </c>
      <c r="J43" s="44"/>
      <c r="K43" s="44"/>
      <c r="L43" s="44"/>
      <c r="M43" s="44"/>
      <c r="N43" s="44"/>
      <c r="O43" s="44"/>
      <c r="P43" s="41"/>
      <c r="Q43" s="53"/>
      <c r="R43" s="53"/>
      <c r="S43" s="47"/>
      <c r="U43" s="1" t="str">
        <f t="shared" si="53"/>
        <v/>
      </c>
      <c r="V43" s="1" t="str">
        <f t="shared" si="57"/>
        <v/>
      </c>
      <c r="W43" s="1">
        <f>IF(D43=CALCS!B$17,1,IF(D43=CALCS!B$16,2,IF(D43=CALCS!B$15,3,IF(D43=CALCS!B$14,4,IF(D43=CALCS!B$13,5,IF(D43=CALCS!B$12,6,IF(D43=CALCS!B$11,7,IF(D43=CALCS!B$10,8,IF(D43=CALCS!B$9,9,IF(D43=CALCS!B$8,10,IF(D43=CALCS!B$7,11,IF(D43=CALCS!B$6,12,IF(D43=CALCS!B$5,13,IF(D43=CALCS!B$31,1,IF(D43=CALCS!B$44,2,IF(D43=CALCS!B$30,2,IF(D43=CALCS!B$43,3,IF(D43=CALCS!B$29,3,IF(D43=CALCS!B$28,4,IF(D43=CALCS!B$41,5,IF(D43=CALCS!B$27,5,IF(D43=CALCS!B$26,6,IF(D43=CALCS!B$39,7,IF(D43=CALCS!B$25,7,IF(D43=CALCS!B$24,8,IF(D43=CALCS!B$37,9,IF(D43=CALCS!B$23,9,IF(D43=CALCS!B$22,10,IF(D43=CALCS!B$35,11,IF(D43=CALCS!B$21,11,IF(D43=CALCS!B$34,12,IF(D43=CALCS!B$20,12,IF(D43=CALCS!B$33,13,IF(D43=CALCS!B$19,13,0))))))))))))))))))))))))))))))))))</f>
        <v>0</v>
      </c>
      <c r="X43" s="5">
        <f t="shared" si="30"/>
        <v>1</v>
      </c>
      <c r="Y43" s="1">
        <f t="shared" si="31"/>
        <v>0</v>
      </c>
      <c r="Z43" s="5"/>
      <c r="AA43" s="5">
        <f t="shared" si="54"/>
        <v>1</v>
      </c>
      <c r="AB43" s="5"/>
      <c r="AC43" s="1">
        <f t="shared" si="32"/>
        <v>0</v>
      </c>
      <c r="AD43" s="1">
        <f t="shared" si="33"/>
        <v>0</v>
      </c>
      <c r="AE43" s="1">
        <f t="shared" si="34"/>
        <v>0</v>
      </c>
      <c r="AF43" s="1">
        <f t="shared" si="35"/>
        <v>0</v>
      </c>
      <c r="AG43" s="1">
        <f t="shared" si="36"/>
        <v>0</v>
      </c>
      <c r="AH43" s="1">
        <f t="shared" si="37"/>
        <v>0</v>
      </c>
      <c r="AI43" s="1">
        <f t="shared" si="38"/>
        <v>0</v>
      </c>
      <c r="AJ43" s="5">
        <f t="shared" si="39"/>
        <v>0</v>
      </c>
      <c r="AK43" s="5"/>
      <c r="AL43" s="5">
        <f t="shared" si="40"/>
        <v>0</v>
      </c>
      <c r="AM43" s="5">
        <f t="shared" si="41"/>
        <v>1</v>
      </c>
      <c r="AN43" s="5">
        <f t="shared" si="55"/>
        <v>1</v>
      </c>
      <c r="AP43" s="6">
        <f t="shared" si="42"/>
        <v>4</v>
      </c>
      <c r="AQ43" s="7">
        <f t="shared" ca="1" si="43"/>
        <v>0</v>
      </c>
      <c r="AR43" s="7">
        <f t="shared" ca="1" si="44"/>
        <v>0</v>
      </c>
      <c r="AS43" s="1">
        <f t="shared" si="25"/>
        <v>0</v>
      </c>
      <c r="AT43" s="1">
        <f t="shared" si="45"/>
        <v>0</v>
      </c>
      <c r="AU43" s="1">
        <f t="shared" si="46"/>
        <v>0</v>
      </c>
      <c r="AV43" s="3">
        <f t="shared" si="47"/>
        <v>0</v>
      </c>
      <c r="AW43" s="3">
        <f t="shared" si="48"/>
        <v>0</v>
      </c>
      <c r="AX43" s="8">
        <f t="shared" si="49"/>
        <v>0</v>
      </c>
      <c r="AY43" s="8">
        <f t="shared" si="50"/>
        <v>0</v>
      </c>
      <c r="AZ43" s="1">
        <f t="shared" si="51"/>
        <v>0</v>
      </c>
      <c r="BA43" s="4">
        <f t="shared" si="52"/>
        <v>0</v>
      </c>
      <c r="BB43" s="1">
        <f t="shared" si="56"/>
        <v>0</v>
      </c>
    </row>
    <row r="44" spans="1:54" x14ac:dyDescent="0.2">
      <c r="A44" s="52" t="str">
        <f t="shared" si="20"/>
        <v/>
      </c>
      <c r="B44" s="44"/>
      <c r="C44" s="44"/>
      <c r="D44" s="44"/>
      <c r="E44" s="45"/>
      <c r="F44" s="45"/>
      <c r="G44" s="46"/>
      <c r="H44" s="46"/>
      <c r="I44" s="43">
        <v>40</v>
      </c>
      <c r="J44" s="44"/>
      <c r="K44" s="44"/>
      <c r="L44" s="44"/>
      <c r="M44" s="44"/>
      <c r="N44" s="44"/>
      <c r="O44" s="44"/>
      <c r="P44" s="41"/>
      <c r="Q44" s="53"/>
      <c r="R44" s="53"/>
      <c r="S44" s="47"/>
      <c r="U44" s="1" t="str">
        <f t="shared" si="53"/>
        <v/>
      </c>
      <c r="V44" s="1" t="str">
        <f t="shared" si="57"/>
        <v/>
      </c>
      <c r="W44" s="1">
        <f>IF(D44=CALCS!B$17,1,IF(D44=CALCS!B$16,2,IF(D44=CALCS!B$15,3,IF(D44=CALCS!B$14,4,IF(D44=CALCS!B$13,5,IF(D44=CALCS!B$12,6,IF(D44=CALCS!B$11,7,IF(D44=CALCS!B$10,8,IF(D44=CALCS!B$9,9,IF(D44=CALCS!B$8,10,IF(D44=CALCS!B$7,11,IF(D44=CALCS!B$6,12,IF(D44=CALCS!B$5,13,IF(D44=CALCS!B$31,1,IF(D44=CALCS!B$44,2,IF(D44=CALCS!B$30,2,IF(D44=CALCS!B$43,3,IF(D44=CALCS!B$29,3,IF(D44=CALCS!B$28,4,IF(D44=CALCS!B$41,5,IF(D44=CALCS!B$27,5,IF(D44=CALCS!B$26,6,IF(D44=CALCS!B$39,7,IF(D44=CALCS!B$25,7,IF(D44=CALCS!B$24,8,IF(D44=CALCS!B$37,9,IF(D44=CALCS!B$23,9,IF(D44=CALCS!B$22,10,IF(D44=CALCS!B$35,11,IF(D44=CALCS!B$21,11,IF(D44=CALCS!B$34,12,IF(D44=CALCS!B$20,12,IF(D44=CALCS!B$33,13,IF(D44=CALCS!B$19,13,0))))))))))))))))))))))))))))))))))</f>
        <v>0</v>
      </c>
      <c r="X44" s="5">
        <f t="shared" si="30"/>
        <v>1</v>
      </c>
      <c r="Y44" s="1">
        <f t="shared" si="31"/>
        <v>0</v>
      </c>
      <c r="Z44" s="5"/>
      <c r="AA44" s="5">
        <f t="shared" si="54"/>
        <v>1</v>
      </c>
      <c r="AB44" s="5"/>
      <c r="AC44" s="1">
        <f t="shared" si="32"/>
        <v>0</v>
      </c>
      <c r="AD44" s="1">
        <f t="shared" si="33"/>
        <v>0</v>
      </c>
      <c r="AE44" s="1">
        <f t="shared" si="34"/>
        <v>0</v>
      </c>
      <c r="AF44" s="1">
        <f t="shared" si="35"/>
        <v>0</v>
      </c>
      <c r="AG44" s="1">
        <f t="shared" si="36"/>
        <v>0</v>
      </c>
      <c r="AH44" s="1">
        <f t="shared" si="37"/>
        <v>0</v>
      </c>
      <c r="AI44" s="1">
        <f t="shared" si="38"/>
        <v>0</v>
      </c>
      <c r="AJ44" s="5">
        <f t="shared" si="39"/>
        <v>0</v>
      </c>
      <c r="AK44" s="5"/>
      <c r="AL44" s="5">
        <f t="shared" si="40"/>
        <v>0</v>
      </c>
      <c r="AM44" s="5">
        <f t="shared" si="41"/>
        <v>1</v>
      </c>
      <c r="AN44" s="5">
        <f t="shared" si="55"/>
        <v>1</v>
      </c>
      <c r="AP44" s="6">
        <f t="shared" si="42"/>
        <v>4</v>
      </c>
      <c r="AQ44" s="7">
        <f t="shared" ca="1" si="43"/>
        <v>0</v>
      </c>
      <c r="AR44" s="7">
        <f t="shared" ca="1" si="44"/>
        <v>0</v>
      </c>
      <c r="AS44" s="1">
        <f t="shared" si="25"/>
        <v>0</v>
      </c>
      <c r="AT44" s="1">
        <f t="shared" si="45"/>
        <v>0</v>
      </c>
      <c r="AU44" s="1">
        <f t="shared" si="46"/>
        <v>0</v>
      </c>
      <c r="AV44" s="3">
        <f t="shared" si="47"/>
        <v>0</v>
      </c>
      <c r="AW44" s="3">
        <f t="shared" si="48"/>
        <v>0</v>
      </c>
      <c r="AX44" s="8">
        <f t="shared" si="49"/>
        <v>0</v>
      </c>
      <c r="AY44" s="8">
        <f t="shared" si="50"/>
        <v>0</v>
      </c>
      <c r="AZ44" s="1">
        <f t="shared" si="51"/>
        <v>0</v>
      </c>
      <c r="BA44" s="4">
        <f t="shared" si="52"/>
        <v>0</v>
      </c>
      <c r="BB44" s="1">
        <f t="shared" si="56"/>
        <v>0</v>
      </c>
    </row>
    <row r="45" spans="1:54" x14ac:dyDescent="0.2">
      <c r="A45" s="52" t="str">
        <f t="shared" si="20"/>
        <v/>
      </c>
      <c r="B45" s="44"/>
      <c r="C45" s="44"/>
      <c r="D45" s="44"/>
      <c r="E45" s="45"/>
      <c r="F45" s="45"/>
      <c r="G45" s="46"/>
      <c r="H45" s="46"/>
      <c r="I45" s="43">
        <v>41</v>
      </c>
      <c r="J45" s="44"/>
      <c r="K45" s="44"/>
      <c r="L45" s="44"/>
      <c r="M45" s="44"/>
      <c r="N45" s="44"/>
      <c r="O45" s="44"/>
      <c r="P45" s="41"/>
      <c r="Q45" s="53"/>
      <c r="R45" s="53"/>
      <c r="S45" s="47"/>
      <c r="U45" s="1" t="str">
        <f t="shared" si="53"/>
        <v/>
      </c>
      <c r="V45" s="1" t="str">
        <f t="shared" si="57"/>
        <v/>
      </c>
      <c r="W45" s="1">
        <f>IF(D45=CALCS!B$17,1,IF(D45=CALCS!B$16,2,IF(D45=CALCS!B$15,3,IF(D45=CALCS!B$14,4,IF(D45=CALCS!B$13,5,IF(D45=CALCS!B$12,6,IF(D45=CALCS!B$11,7,IF(D45=CALCS!B$10,8,IF(D45=CALCS!B$9,9,IF(D45=CALCS!B$8,10,IF(D45=CALCS!B$7,11,IF(D45=CALCS!B$6,12,IF(D45=CALCS!B$5,13,IF(D45=CALCS!B$31,1,IF(D45=CALCS!B$44,2,IF(D45=CALCS!B$30,2,IF(D45=CALCS!B$43,3,IF(D45=CALCS!B$29,3,IF(D45=CALCS!B$28,4,IF(D45=CALCS!B$41,5,IF(D45=CALCS!B$27,5,IF(D45=CALCS!B$26,6,IF(D45=CALCS!B$39,7,IF(D45=CALCS!B$25,7,IF(D45=CALCS!B$24,8,IF(D45=CALCS!B$37,9,IF(D45=CALCS!B$23,9,IF(D45=CALCS!B$22,10,IF(D45=CALCS!B$35,11,IF(D45=CALCS!B$21,11,IF(D45=CALCS!B$34,12,IF(D45=CALCS!B$20,12,IF(D45=CALCS!B$33,13,IF(D45=CALCS!B$19,13,0))))))))))))))))))))))))))))))))))</f>
        <v>0</v>
      </c>
      <c r="X45" s="5">
        <f t="shared" si="30"/>
        <v>1</v>
      </c>
      <c r="Y45" s="1">
        <f t="shared" si="31"/>
        <v>0</v>
      </c>
      <c r="Z45" s="5"/>
      <c r="AA45" s="5">
        <f t="shared" si="54"/>
        <v>1</v>
      </c>
      <c r="AB45" s="5"/>
      <c r="AC45" s="1">
        <f t="shared" si="32"/>
        <v>0</v>
      </c>
      <c r="AD45" s="1">
        <f t="shared" si="33"/>
        <v>0</v>
      </c>
      <c r="AE45" s="1">
        <f t="shared" si="34"/>
        <v>0</v>
      </c>
      <c r="AF45" s="1">
        <f t="shared" si="35"/>
        <v>0</v>
      </c>
      <c r="AG45" s="1">
        <f t="shared" si="36"/>
        <v>0</v>
      </c>
      <c r="AH45" s="1">
        <f t="shared" si="37"/>
        <v>0</v>
      </c>
      <c r="AI45" s="1">
        <f t="shared" si="38"/>
        <v>0</v>
      </c>
      <c r="AJ45" s="5">
        <f t="shared" si="39"/>
        <v>0</v>
      </c>
      <c r="AK45" s="5"/>
      <c r="AL45" s="5">
        <f t="shared" si="40"/>
        <v>0</v>
      </c>
      <c r="AM45" s="5">
        <f t="shared" si="41"/>
        <v>1</v>
      </c>
      <c r="AN45" s="5">
        <f t="shared" si="55"/>
        <v>1</v>
      </c>
      <c r="AP45" s="6">
        <f t="shared" si="42"/>
        <v>4</v>
      </c>
      <c r="AQ45" s="7">
        <f t="shared" ca="1" si="43"/>
        <v>0</v>
      </c>
      <c r="AR45" s="7">
        <f t="shared" ca="1" si="44"/>
        <v>0</v>
      </c>
      <c r="AS45" s="1">
        <f t="shared" si="25"/>
        <v>0</v>
      </c>
      <c r="AT45" s="1">
        <f t="shared" si="45"/>
        <v>0</v>
      </c>
      <c r="AU45" s="1">
        <f t="shared" si="46"/>
        <v>0</v>
      </c>
      <c r="AV45" s="3">
        <f t="shared" si="47"/>
        <v>0</v>
      </c>
      <c r="AW45" s="3">
        <f t="shared" si="48"/>
        <v>0</v>
      </c>
      <c r="AX45" s="8">
        <f t="shared" si="49"/>
        <v>0</v>
      </c>
      <c r="AY45" s="8">
        <f t="shared" si="50"/>
        <v>0</v>
      </c>
      <c r="AZ45" s="1">
        <f t="shared" si="51"/>
        <v>0</v>
      </c>
      <c r="BA45" s="4">
        <f t="shared" si="52"/>
        <v>0</v>
      </c>
      <c r="BB45" s="1">
        <f t="shared" si="56"/>
        <v>0</v>
      </c>
    </row>
    <row r="46" spans="1:54" x14ac:dyDescent="0.2">
      <c r="A46" s="52" t="str">
        <f t="shared" si="20"/>
        <v/>
      </c>
      <c r="B46" s="44"/>
      <c r="C46" s="44"/>
      <c r="D46" s="44"/>
      <c r="E46" s="45"/>
      <c r="F46" s="45"/>
      <c r="G46" s="46"/>
      <c r="H46" s="46"/>
      <c r="I46" s="43">
        <v>42</v>
      </c>
      <c r="J46" s="44"/>
      <c r="K46" s="44"/>
      <c r="L46" s="44"/>
      <c r="M46" s="44"/>
      <c r="N46" s="44"/>
      <c r="O46" s="44"/>
      <c r="P46" s="41"/>
      <c r="Q46" s="53"/>
      <c r="R46" s="53"/>
      <c r="S46" s="47"/>
      <c r="U46" s="1" t="str">
        <f t="shared" si="53"/>
        <v/>
      </c>
      <c r="V46" s="1" t="str">
        <f t="shared" si="57"/>
        <v/>
      </c>
      <c r="W46" s="1">
        <f>IF(D46=CALCS!B$17,1,IF(D46=CALCS!B$16,2,IF(D46=CALCS!B$15,3,IF(D46=CALCS!B$14,4,IF(D46=CALCS!B$13,5,IF(D46=CALCS!B$12,6,IF(D46=CALCS!B$11,7,IF(D46=CALCS!B$10,8,IF(D46=CALCS!B$9,9,IF(D46=CALCS!B$8,10,IF(D46=CALCS!B$7,11,IF(D46=CALCS!B$6,12,IF(D46=CALCS!B$5,13,IF(D46=CALCS!B$31,1,IF(D46=CALCS!B$44,2,IF(D46=CALCS!B$30,2,IF(D46=CALCS!B$43,3,IF(D46=CALCS!B$29,3,IF(D46=CALCS!B$28,4,IF(D46=CALCS!B$41,5,IF(D46=CALCS!B$27,5,IF(D46=CALCS!B$26,6,IF(D46=CALCS!B$39,7,IF(D46=CALCS!B$25,7,IF(D46=CALCS!B$24,8,IF(D46=CALCS!B$37,9,IF(D46=CALCS!B$23,9,IF(D46=CALCS!B$22,10,IF(D46=CALCS!B$35,11,IF(D46=CALCS!B$21,11,IF(D46=CALCS!B$34,12,IF(D46=CALCS!B$20,12,IF(D46=CALCS!B$33,13,IF(D46=CALCS!B$19,13,0))))))))))))))))))))))))))))))))))</f>
        <v>0</v>
      </c>
      <c r="X46" s="5">
        <f t="shared" si="30"/>
        <v>1</v>
      </c>
      <c r="Y46" s="1">
        <f t="shared" si="31"/>
        <v>0</v>
      </c>
      <c r="Z46" s="5"/>
      <c r="AA46" s="5">
        <f t="shared" si="54"/>
        <v>1</v>
      </c>
      <c r="AB46" s="5"/>
      <c r="AC46" s="1">
        <f t="shared" si="32"/>
        <v>0</v>
      </c>
      <c r="AD46" s="1">
        <f t="shared" si="33"/>
        <v>0</v>
      </c>
      <c r="AE46" s="1">
        <f t="shared" si="34"/>
        <v>0</v>
      </c>
      <c r="AF46" s="1">
        <f t="shared" si="35"/>
        <v>0</v>
      </c>
      <c r="AG46" s="1">
        <f t="shared" si="36"/>
        <v>0</v>
      </c>
      <c r="AH46" s="1">
        <f t="shared" si="37"/>
        <v>0</v>
      </c>
      <c r="AI46" s="1">
        <f t="shared" si="38"/>
        <v>0</v>
      </c>
      <c r="AJ46" s="5">
        <f t="shared" si="39"/>
        <v>0</v>
      </c>
      <c r="AK46" s="5"/>
      <c r="AL46" s="5">
        <f t="shared" si="40"/>
        <v>0</v>
      </c>
      <c r="AM46" s="5">
        <f t="shared" si="41"/>
        <v>1</v>
      </c>
      <c r="AN46" s="5">
        <f t="shared" si="55"/>
        <v>1</v>
      </c>
      <c r="AP46" s="6">
        <f t="shared" si="42"/>
        <v>4</v>
      </c>
      <c r="AQ46" s="7">
        <f t="shared" ca="1" si="43"/>
        <v>0</v>
      </c>
      <c r="AR46" s="7">
        <f t="shared" ca="1" si="44"/>
        <v>0</v>
      </c>
      <c r="AS46" s="1">
        <f t="shared" si="25"/>
        <v>0</v>
      </c>
      <c r="AT46" s="1">
        <f t="shared" si="45"/>
        <v>0</v>
      </c>
      <c r="AU46" s="1">
        <f t="shared" si="46"/>
        <v>0</v>
      </c>
      <c r="AV46" s="3">
        <f t="shared" si="47"/>
        <v>0</v>
      </c>
      <c r="AW46" s="3">
        <f t="shared" si="48"/>
        <v>0</v>
      </c>
      <c r="AX46" s="8">
        <f t="shared" si="49"/>
        <v>0</v>
      </c>
      <c r="AY46" s="8">
        <f t="shared" si="50"/>
        <v>0</v>
      </c>
      <c r="AZ46" s="1">
        <f t="shared" si="51"/>
        <v>0</v>
      </c>
      <c r="BA46" s="4">
        <f t="shared" si="52"/>
        <v>0</v>
      </c>
      <c r="BB46" s="1">
        <f t="shared" si="56"/>
        <v>0</v>
      </c>
    </row>
    <row r="47" spans="1:54" x14ac:dyDescent="0.2">
      <c r="A47" s="52" t="str">
        <f t="shared" si="20"/>
        <v/>
      </c>
      <c r="B47" s="44"/>
      <c r="C47" s="44"/>
      <c r="D47" s="44"/>
      <c r="E47" s="45"/>
      <c r="F47" s="45"/>
      <c r="G47" s="46"/>
      <c r="H47" s="46"/>
      <c r="I47" s="43">
        <v>43</v>
      </c>
      <c r="J47" s="44"/>
      <c r="K47" s="44"/>
      <c r="L47" s="44"/>
      <c r="M47" s="44"/>
      <c r="N47" s="44"/>
      <c r="O47" s="44"/>
      <c r="P47" s="41"/>
      <c r="Q47" s="53"/>
      <c r="R47" s="53"/>
      <c r="S47" s="47"/>
      <c r="U47" s="1" t="str">
        <f t="shared" si="53"/>
        <v/>
      </c>
      <c r="V47" s="1" t="str">
        <f t="shared" si="57"/>
        <v/>
      </c>
      <c r="W47" s="1">
        <f>IF(D47=CALCS!B$17,1,IF(D47=CALCS!B$16,2,IF(D47=CALCS!B$15,3,IF(D47=CALCS!B$14,4,IF(D47=CALCS!B$13,5,IF(D47=CALCS!B$12,6,IF(D47=CALCS!B$11,7,IF(D47=CALCS!B$10,8,IF(D47=CALCS!B$9,9,IF(D47=CALCS!B$8,10,IF(D47=CALCS!B$7,11,IF(D47=CALCS!B$6,12,IF(D47=CALCS!B$5,13,IF(D47=CALCS!B$31,1,IF(D47=CALCS!B$44,2,IF(D47=CALCS!B$30,2,IF(D47=CALCS!B$43,3,IF(D47=CALCS!B$29,3,IF(D47=CALCS!B$28,4,IF(D47=CALCS!B$41,5,IF(D47=CALCS!B$27,5,IF(D47=CALCS!B$26,6,IF(D47=CALCS!B$39,7,IF(D47=CALCS!B$25,7,IF(D47=CALCS!B$24,8,IF(D47=CALCS!B$37,9,IF(D47=CALCS!B$23,9,IF(D47=CALCS!B$22,10,IF(D47=CALCS!B$35,11,IF(D47=CALCS!B$21,11,IF(D47=CALCS!B$34,12,IF(D47=CALCS!B$20,12,IF(D47=CALCS!B$33,13,IF(D47=CALCS!B$19,13,0))))))))))))))))))))))))))))))))))</f>
        <v>0</v>
      </c>
      <c r="X47" s="5">
        <f t="shared" si="30"/>
        <v>1</v>
      </c>
      <c r="Y47" s="1">
        <f t="shared" si="31"/>
        <v>0</v>
      </c>
      <c r="Z47" s="5"/>
      <c r="AA47" s="5">
        <f t="shared" si="54"/>
        <v>1</v>
      </c>
      <c r="AB47" s="5"/>
      <c r="AC47" s="1">
        <f t="shared" si="32"/>
        <v>0</v>
      </c>
      <c r="AD47" s="1">
        <f t="shared" si="33"/>
        <v>0</v>
      </c>
      <c r="AE47" s="1">
        <f t="shared" si="34"/>
        <v>0</v>
      </c>
      <c r="AF47" s="1">
        <f t="shared" si="35"/>
        <v>0</v>
      </c>
      <c r="AG47" s="1">
        <f t="shared" si="36"/>
        <v>0</v>
      </c>
      <c r="AH47" s="1">
        <f t="shared" si="37"/>
        <v>0</v>
      </c>
      <c r="AI47" s="1">
        <f t="shared" si="38"/>
        <v>0</v>
      </c>
      <c r="AJ47" s="5">
        <f t="shared" si="39"/>
        <v>0</v>
      </c>
      <c r="AK47" s="5"/>
      <c r="AL47" s="5">
        <f t="shared" si="40"/>
        <v>0</v>
      </c>
      <c r="AM47" s="5">
        <f t="shared" si="41"/>
        <v>1</v>
      </c>
      <c r="AN47" s="5">
        <f t="shared" si="55"/>
        <v>1</v>
      </c>
      <c r="AP47" s="6">
        <f t="shared" si="42"/>
        <v>4</v>
      </c>
      <c r="AQ47" s="7">
        <f t="shared" ca="1" si="43"/>
        <v>0</v>
      </c>
      <c r="AR47" s="7">
        <f t="shared" ca="1" si="44"/>
        <v>0</v>
      </c>
      <c r="AS47" s="1">
        <f t="shared" si="25"/>
        <v>0</v>
      </c>
      <c r="AT47" s="1">
        <f t="shared" si="45"/>
        <v>0</v>
      </c>
      <c r="AU47" s="1">
        <f t="shared" si="46"/>
        <v>0</v>
      </c>
      <c r="AV47" s="3">
        <f t="shared" si="47"/>
        <v>0</v>
      </c>
      <c r="AW47" s="3">
        <f t="shared" si="48"/>
        <v>0</v>
      </c>
      <c r="AX47" s="8">
        <f t="shared" si="49"/>
        <v>0</v>
      </c>
      <c r="AY47" s="8">
        <f t="shared" si="50"/>
        <v>0</v>
      </c>
      <c r="AZ47" s="1">
        <f t="shared" si="51"/>
        <v>0</v>
      </c>
      <c r="BA47" s="4">
        <f t="shared" si="52"/>
        <v>0</v>
      </c>
      <c r="BB47" s="1">
        <f t="shared" si="56"/>
        <v>0</v>
      </c>
    </row>
    <row r="48" spans="1:54" x14ac:dyDescent="0.2">
      <c r="A48" s="52" t="str">
        <f t="shared" si="20"/>
        <v/>
      </c>
      <c r="B48" s="44"/>
      <c r="C48" s="44"/>
      <c r="D48" s="44"/>
      <c r="E48" s="45"/>
      <c r="F48" s="45"/>
      <c r="G48" s="46"/>
      <c r="H48" s="46"/>
      <c r="I48" s="43">
        <v>44</v>
      </c>
      <c r="J48" s="44"/>
      <c r="K48" s="44"/>
      <c r="L48" s="44"/>
      <c r="M48" s="44"/>
      <c r="N48" s="44"/>
      <c r="O48" s="44"/>
      <c r="P48" s="41"/>
      <c r="Q48" s="53"/>
      <c r="R48" s="53"/>
      <c r="S48" s="47"/>
      <c r="U48" s="1" t="str">
        <f t="shared" si="53"/>
        <v/>
      </c>
      <c r="V48" s="1" t="str">
        <f t="shared" si="57"/>
        <v/>
      </c>
      <c r="W48" s="1">
        <f>IF(D48=CALCS!B$17,1,IF(D48=CALCS!B$16,2,IF(D48=CALCS!B$15,3,IF(D48=CALCS!B$14,4,IF(D48=CALCS!B$13,5,IF(D48=CALCS!B$12,6,IF(D48=CALCS!B$11,7,IF(D48=CALCS!B$10,8,IF(D48=CALCS!B$9,9,IF(D48=CALCS!B$8,10,IF(D48=CALCS!B$7,11,IF(D48=CALCS!B$6,12,IF(D48=CALCS!B$5,13,IF(D48=CALCS!B$31,1,IF(D48=CALCS!B$44,2,IF(D48=CALCS!B$30,2,IF(D48=CALCS!B$43,3,IF(D48=CALCS!B$29,3,IF(D48=CALCS!B$28,4,IF(D48=CALCS!B$41,5,IF(D48=CALCS!B$27,5,IF(D48=CALCS!B$26,6,IF(D48=CALCS!B$39,7,IF(D48=CALCS!B$25,7,IF(D48=CALCS!B$24,8,IF(D48=CALCS!B$37,9,IF(D48=CALCS!B$23,9,IF(D48=CALCS!B$22,10,IF(D48=CALCS!B$35,11,IF(D48=CALCS!B$21,11,IF(D48=CALCS!B$34,12,IF(D48=CALCS!B$20,12,IF(D48=CALCS!B$33,13,IF(D48=CALCS!B$19,13,0))))))))))))))))))))))))))))))))))</f>
        <v>0</v>
      </c>
      <c r="X48" s="5">
        <f t="shared" si="30"/>
        <v>1</v>
      </c>
      <c r="Y48" s="1">
        <f t="shared" si="31"/>
        <v>0</v>
      </c>
      <c r="Z48" s="5"/>
      <c r="AA48" s="5">
        <f t="shared" si="54"/>
        <v>1</v>
      </c>
      <c r="AB48" s="5"/>
      <c r="AC48" s="1">
        <f t="shared" si="32"/>
        <v>0</v>
      </c>
      <c r="AD48" s="1">
        <f t="shared" si="33"/>
        <v>0</v>
      </c>
      <c r="AE48" s="1">
        <f t="shared" si="34"/>
        <v>0</v>
      </c>
      <c r="AF48" s="1">
        <f t="shared" si="35"/>
        <v>0</v>
      </c>
      <c r="AG48" s="1">
        <f t="shared" si="36"/>
        <v>0</v>
      </c>
      <c r="AH48" s="1">
        <f t="shared" si="37"/>
        <v>0</v>
      </c>
      <c r="AI48" s="1">
        <f t="shared" si="38"/>
        <v>0</v>
      </c>
      <c r="AJ48" s="5">
        <f t="shared" si="39"/>
        <v>0</v>
      </c>
      <c r="AK48" s="5"/>
      <c r="AL48" s="5">
        <f t="shared" si="40"/>
        <v>0</v>
      </c>
      <c r="AM48" s="5">
        <f t="shared" si="41"/>
        <v>1</v>
      </c>
      <c r="AN48" s="5">
        <f t="shared" si="55"/>
        <v>1</v>
      </c>
      <c r="AP48" s="6">
        <f t="shared" si="42"/>
        <v>4</v>
      </c>
      <c r="AQ48" s="7">
        <f t="shared" ca="1" si="43"/>
        <v>0</v>
      </c>
      <c r="AR48" s="7">
        <f t="shared" ca="1" si="44"/>
        <v>0</v>
      </c>
      <c r="AS48" s="1">
        <f t="shared" si="25"/>
        <v>0</v>
      </c>
      <c r="AT48" s="1">
        <f t="shared" si="45"/>
        <v>0</v>
      </c>
      <c r="AU48" s="1">
        <f t="shared" si="46"/>
        <v>0</v>
      </c>
      <c r="AV48" s="3">
        <f t="shared" si="47"/>
        <v>0</v>
      </c>
      <c r="AW48" s="3">
        <f t="shared" si="48"/>
        <v>0</v>
      </c>
      <c r="AX48" s="8">
        <f t="shared" si="49"/>
        <v>0</v>
      </c>
      <c r="AY48" s="8">
        <f t="shared" si="50"/>
        <v>0</v>
      </c>
      <c r="AZ48" s="1">
        <f t="shared" si="51"/>
        <v>0</v>
      </c>
      <c r="BA48" s="4">
        <f t="shared" si="52"/>
        <v>0</v>
      </c>
      <c r="BB48" s="1">
        <f t="shared" si="56"/>
        <v>0</v>
      </c>
    </row>
    <row r="49" spans="1:54" x14ac:dyDescent="0.2">
      <c r="A49" s="52" t="str">
        <f t="shared" si="20"/>
        <v/>
      </c>
      <c r="B49" s="44"/>
      <c r="C49" s="44"/>
      <c r="D49" s="44"/>
      <c r="E49" s="45"/>
      <c r="F49" s="45"/>
      <c r="G49" s="46"/>
      <c r="H49" s="46"/>
      <c r="I49" s="43">
        <v>45</v>
      </c>
      <c r="J49" s="44"/>
      <c r="K49" s="44"/>
      <c r="L49" s="44"/>
      <c r="M49" s="44"/>
      <c r="N49" s="44"/>
      <c r="O49" s="44"/>
      <c r="P49" s="41"/>
      <c r="Q49" s="53"/>
      <c r="R49" s="53"/>
      <c r="S49" s="47"/>
      <c r="U49" s="1" t="str">
        <f t="shared" si="53"/>
        <v/>
      </c>
      <c r="V49" s="1" t="str">
        <f t="shared" si="57"/>
        <v/>
      </c>
      <c r="W49" s="1">
        <f>IF(D49=CALCS!B$17,1,IF(D49=CALCS!B$16,2,IF(D49=CALCS!B$15,3,IF(D49=CALCS!B$14,4,IF(D49=CALCS!B$13,5,IF(D49=CALCS!B$12,6,IF(D49=CALCS!B$11,7,IF(D49=CALCS!B$10,8,IF(D49=CALCS!B$9,9,IF(D49=CALCS!B$8,10,IF(D49=CALCS!B$7,11,IF(D49=CALCS!B$6,12,IF(D49=CALCS!B$5,13,IF(D49=CALCS!B$31,1,IF(D49=CALCS!B$44,2,IF(D49=CALCS!B$30,2,IF(D49=CALCS!B$43,3,IF(D49=CALCS!B$29,3,IF(D49=CALCS!B$28,4,IF(D49=CALCS!B$41,5,IF(D49=CALCS!B$27,5,IF(D49=CALCS!B$26,6,IF(D49=CALCS!B$39,7,IF(D49=CALCS!B$25,7,IF(D49=CALCS!B$24,8,IF(D49=CALCS!B$37,9,IF(D49=CALCS!B$23,9,IF(D49=CALCS!B$22,10,IF(D49=CALCS!B$35,11,IF(D49=CALCS!B$21,11,IF(D49=CALCS!B$34,12,IF(D49=CALCS!B$20,12,IF(D49=CALCS!B$33,13,IF(D49=CALCS!B$19,13,0))))))))))))))))))))))))))))))))))</f>
        <v>0</v>
      </c>
      <c r="X49" s="5">
        <f t="shared" si="30"/>
        <v>1</v>
      </c>
      <c r="Y49" s="1">
        <f t="shared" si="31"/>
        <v>0</v>
      </c>
      <c r="Z49" s="5"/>
      <c r="AA49" s="5">
        <f t="shared" si="54"/>
        <v>1</v>
      </c>
      <c r="AB49" s="5"/>
      <c r="AC49" s="1">
        <f t="shared" si="32"/>
        <v>0</v>
      </c>
      <c r="AD49" s="1">
        <f t="shared" si="33"/>
        <v>0</v>
      </c>
      <c r="AE49" s="1">
        <f t="shared" si="34"/>
        <v>0</v>
      </c>
      <c r="AF49" s="1">
        <f t="shared" si="35"/>
        <v>0</v>
      </c>
      <c r="AG49" s="1">
        <f t="shared" si="36"/>
        <v>0</v>
      </c>
      <c r="AH49" s="1">
        <f t="shared" si="37"/>
        <v>0</v>
      </c>
      <c r="AI49" s="1">
        <f t="shared" si="38"/>
        <v>0</v>
      </c>
      <c r="AJ49" s="5">
        <f t="shared" si="39"/>
        <v>0</v>
      </c>
      <c r="AK49" s="5"/>
      <c r="AL49" s="5">
        <f t="shared" si="40"/>
        <v>0</v>
      </c>
      <c r="AM49" s="5">
        <f t="shared" si="41"/>
        <v>1</v>
      </c>
      <c r="AN49" s="5">
        <f t="shared" si="55"/>
        <v>1</v>
      </c>
      <c r="AP49" s="6">
        <f t="shared" si="42"/>
        <v>4</v>
      </c>
      <c r="AQ49" s="7">
        <f t="shared" ca="1" si="43"/>
        <v>0</v>
      </c>
      <c r="AR49" s="7">
        <f t="shared" ca="1" si="44"/>
        <v>0</v>
      </c>
      <c r="AS49" s="1">
        <f t="shared" si="25"/>
        <v>0</v>
      </c>
      <c r="AT49" s="1">
        <f t="shared" si="45"/>
        <v>0</v>
      </c>
      <c r="AU49" s="1">
        <f t="shared" si="46"/>
        <v>0</v>
      </c>
      <c r="AV49" s="3">
        <f t="shared" si="47"/>
        <v>0</v>
      </c>
      <c r="AW49" s="3">
        <f t="shared" si="48"/>
        <v>0</v>
      </c>
      <c r="AX49" s="8">
        <f t="shared" si="49"/>
        <v>0</v>
      </c>
      <c r="AY49" s="8">
        <f t="shared" si="50"/>
        <v>0</v>
      </c>
      <c r="AZ49" s="1">
        <f t="shared" si="51"/>
        <v>0</v>
      </c>
      <c r="BA49" s="4">
        <f t="shared" si="52"/>
        <v>0</v>
      </c>
      <c r="BB49" s="1">
        <f t="shared" si="56"/>
        <v>0</v>
      </c>
    </row>
    <row r="50" spans="1:54" x14ac:dyDescent="0.2">
      <c r="A50" s="52" t="str">
        <f t="shared" si="20"/>
        <v/>
      </c>
      <c r="B50" s="44"/>
      <c r="C50" s="44"/>
      <c r="D50" s="44"/>
      <c r="E50" s="45"/>
      <c r="F50" s="45"/>
      <c r="G50" s="46"/>
      <c r="H50" s="46"/>
      <c r="I50" s="43">
        <v>46</v>
      </c>
      <c r="J50" s="44"/>
      <c r="K50" s="44"/>
      <c r="L50" s="44"/>
      <c r="M50" s="44"/>
      <c r="N50" s="44"/>
      <c r="O50" s="44"/>
      <c r="P50" s="41"/>
      <c r="Q50" s="53"/>
      <c r="R50" s="53"/>
      <c r="S50" s="47"/>
      <c r="U50" s="1" t="str">
        <f t="shared" si="53"/>
        <v/>
      </c>
      <c r="V50" s="1" t="str">
        <f t="shared" si="57"/>
        <v/>
      </c>
      <c r="W50" s="1">
        <f>IF(D50=CALCS!B$17,1,IF(D50=CALCS!B$16,2,IF(D50=CALCS!B$15,3,IF(D50=CALCS!B$14,4,IF(D50=CALCS!B$13,5,IF(D50=CALCS!B$12,6,IF(D50=CALCS!B$11,7,IF(D50=CALCS!B$10,8,IF(D50=CALCS!B$9,9,IF(D50=CALCS!B$8,10,IF(D50=CALCS!B$7,11,IF(D50=CALCS!B$6,12,IF(D50=CALCS!B$5,13,IF(D50=CALCS!B$31,1,IF(D50=CALCS!B$44,2,IF(D50=CALCS!B$30,2,IF(D50=CALCS!B$43,3,IF(D50=CALCS!B$29,3,IF(D50=CALCS!B$28,4,IF(D50=CALCS!B$41,5,IF(D50=CALCS!B$27,5,IF(D50=CALCS!B$26,6,IF(D50=CALCS!B$39,7,IF(D50=CALCS!B$25,7,IF(D50=CALCS!B$24,8,IF(D50=CALCS!B$37,9,IF(D50=CALCS!B$23,9,IF(D50=CALCS!B$22,10,IF(D50=CALCS!B$35,11,IF(D50=CALCS!B$21,11,IF(D50=CALCS!B$34,12,IF(D50=CALCS!B$20,12,IF(D50=CALCS!B$33,13,IF(D50=CALCS!B$19,13,0))))))))))))))))))))))))))))))))))</f>
        <v>0</v>
      </c>
      <c r="X50" s="5">
        <f t="shared" si="30"/>
        <v>1</v>
      </c>
      <c r="Y50" s="1">
        <f t="shared" si="31"/>
        <v>0</v>
      </c>
      <c r="Z50" s="5"/>
      <c r="AA50" s="5">
        <f t="shared" si="54"/>
        <v>1</v>
      </c>
      <c r="AB50" s="5"/>
      <c r="AC50" s="1">
        <f t="shared" si="32"/>
        <v>0</v>
      </c>
      <c r="AD50" s="1">
        <f t="shared" si="33"/>
        <v>0</v>
      </c>
      <c r="AE50" s="1">
        <f t="shared" si="34"/>
        <v>0</v>
      </c>
      <c r="AF50" s="1">
        <f t="shared" si="35"/>
        <v>0</v>
      </c>
      <c r="AG50" s="1">
        <f t="shared" si="36"/>
        <v>0</v>
      </c>
      <c r="AH50" s="1">
        <f t="shared" si="37"/>
        <v>0</v>
      </c>
      <c r="AI50" s="1">
        <f t="shared" si="38"/>
        <v>0</v>
      </c>
      <c r="AJ50" s="5">
        <f t="shared" si="39"/>
        <v>0</v>
      </c>
      <c r="AK50" s="5"/>
      <c r="AL50" s="5">
        <f t="shared" si="40"/>
        <v>0</v>
      </c>
      <c r="AM50" s="5">
        <f t="shared" si="41"/>
        <v>1</v>
      </c>
      <c r="AN50" s="5">
        <f t="shared" si="55"/>
        <v>1</v>
      </c>
      <c r="AP50" s="6">
        <f t="shared" si="42"/>
        <v>4</v>
      </c>
      <c r="AQ50" s="7">
        <f t="shared" ca="1" si="43"/>
        <v>0</v>
      </c>
      <c r="AR50" s="7">
        <f t="shared" ca="1" si="44"/>
        <v>0</v>
      </c>
      <c r="AS50" s="1">
        <f t="shared" si="25"/>
        <v>0</v>
      </c>
      <c r="AT50" s="1">
        <f t="shared" si="45"/>
        <v>0</v>
      </c>
      <c r="AU50" s="1">
        <f t="shared" si="46"/>
        <v>0</v>
      </c>
      <c r="AV50" s="3">
        <f t="shared" si="47"/>
        <v>0</v>
      </c>
      <c r="AW50" s="3">
        <f t="shared" si="48"/>
        <v>0</v>
      </c>
      <c r="AX50" s="8">
        <f t="shared" si="49"/>
        <v>0</v>
      </c>
      <c r="AY50" s="8">
        <f t="shared" si="50"/>
        <v>0</v>
      </c>
      <c r="AZ50" s="1">
        <f t="shared" si="51"/>
        <v>0</v>
      </c>
      <c r="BA50" s="4">
        <f t="shared" si="52"/>
        <v>0</v>
      </c>
      <c r="BB50" s="1">
        <f t="shared" si="56"/>
        <v>0</v>
      </c>
    </row>
    <row r="51" spans="1:54" x14ac:dyDescent="0.2">
      <c r="A51" s="52" t="str">
        <f t="shared" si="20"/>
        <v/>
      </c>
      <c r="B51" s="44"/>
      <c r="C51" s="44"/>
      <c r="D51" s="44"/>
      <c r="E51" s="45"/>
      <c r="F51" s="45"/>
      <c r="G51" s="46"/>
      <c r="H51" s="46"/>
      <c r="I51" s="43">
        <v>47</v>
      </c>
      <c r="J51" s="44"/>
      <c r="K51" s="44"/>
      <c r="L51" s="44"/>
      <c r="M51" s="44"/>
      <c r="N51" s="44"/>
      <c r="O51" s="44"/>
      <c r="P51" s="41"/>
      <c r="Q51" s="53"/>
      <c r="R51" s="53"/>
      <c r="S51" s="47"/>
      <c r="U51" s="1" t="str">
        <f t="shared" si="53"/>
        <v/>
      </c>
      <c r="V51" s="1" t="str">
        <f t="shared" si="57"/>
        <v/>
      </c>
      <c r="W51" s="1">
        <f>IF(D51=CALCS!B$17,1,IF(D51=CALCS!B$16,2,IF(D51=CALCS!B$15,3,IF(D51=CALCS!B$14,4,IF(D51=CALCS!B$13,5,IF(D51=CALCS!B$12,6,IF(D51=CALCS!B$11,7,IF(D51=CALCS!B$10,8,IF(D51=CALCS!B$9,9,IF(D51=CALCS!B$8,10,IF(D51=CALCS!B$7,11,IF(D51=CALCS!B$6,12,IF(D51=CALCS!B$5,13,IF(D51=CALCS!B$31,1,IF(D51=CALCS!B$44,2,IF(D51=CALCS!B$30,2,IF(D51=CALCS!B$43,3,IF(D51=CALCS!B$29,3,IF(D51=CALCS!B$28,4,IF(D51=CALCS!B$41,5,IF(D51=CALCS!B$27,5,IF(D51=CALCS!B$26,6,IF(D51=CALCS!B$39,7,IF(D51=CALCS!B$25,7,IF(D51=CALCS!B$24,8,IF(D51=CALCS!B$37,9,IF(D51=CALCS!B$23,9,IF(D51=CALCS!B$22,10,IF(D51=CALCS!B$35,11,IF(D51=CALCS!B$21,11,IF(D51=CALCS!B$34,12,IF(D51=CALCS!B$20,12,IF(D51=CALCS!B$33,13,IF(D51=CALCS!B$19,13,0))))))))))))))))))))))))))))))))))</f>
        <v>0</v>
      </c>
      <c r="X51" s="5">
        <f t="shared" si="30"/>
        <v>1</v>
      </c>
      <c r="Y51" s="1">
        <f t="shared" si="31"/>
        <v>0</v>
      </c>
      <c r="Z51" s="5"/>
      <c r="AA51" s="5">
        <f t="shared" si="54"/>
        <v>1</v>
      </c>
      <c r="AB51" s="5"/>
      <c r="AC51" s="1">
        <f t="shared" si="32"/>
        <v>0</v>
      </c>
      <c r="AD51" s="1">
        <f t="shared" si="33"/>
        <v>0</v>
      </c>
      <c r="AE51" s="1">
        <f t="shared" si="34"/>
        <v>0</v>
      </c>
      <c r="AF51" s="1">
        <f t="shared" si="35"/>
        <v>0</v>
      </c>
      <c r="AG51" s="1">
        <f t="shared" si="36"/>
        <v>0</v>
      </c>
      <c r="AH51" s="1">
        <f t="shared" si="37"/>
        <v>0</v>
      </c>
      <c r="AI51" s="1">
        <f t="shared" si="38"/>
        <v>0</v>
      </c>
      <c r="AJ51" s="5">
        <f t="shared" si="39"/>
        <v>0</v>
      </c>
      <c r="AK51" s="5"/>
      <c r="AL51" s="5">
        <f t="shared" si="40"/>
        <v>0</v>
      </c>
      <c r="AM51" s="5">
        <f t="shared" si="41"/>
        <v>1</v>
      </c>
      <c r="AN51" s="5">
        <f t="shared" si="55"/>
        <v>1</v>
      </c>
      <c r="AP51" s="6">
        <f t="shared" si="42"/>
        <v>4</v>
      </c>
      <c r="AQ51" s="7">
        <f t="shared" ca="1" si="43"/>
        <v>0</v>
      </c>
      <c r="AR51" s="7">
        <f t="shared" ca="1" si="44"/>
        <v>0</v>
      </c>
      <c r="AS51" s="1">
        <f t="shared" si="25"/>
        <v>0</v>
      </c>
      <c r="AT51" s="1">
        <f t="shared" si="45"/>
        <v>0</v>
      </c>
      <c r="AU51" s="1">
        <f t="shared" si="46"/>
        <v>0</v>
      </c>
      <c r="AV51" s="3">
        <f t="shared" si="47"/>
        <v>0</v>
      </c>
      <c r="AW51" s="3">
        <f t="shared" si="48"/>
        <v>0</v>
      </c>
      <c r="AX51" s="8">
        <f t="shared" si="49"/>
        <v>0</v>
      </c>
      <c r="AY51" s="8">
        <f t="shared" si="50"/>
        <v>0</v>
      </c>
      <c r="AZ51" s="1">
        <f t="shared" si="51"/>
        <v>0</v>
      </c>
      <c r="BA51" s="4">
        <f t="shared" si="52"/>
        <v>0</v>
      </c>
      <c r="BB51" s="1">
        <f t="shared" si="56"/>
        <v>0</v>
      </c>
    </row>
    <row r="52" spans="1:54" x14ac:dyDescent="0.2">
      <c r="A52" s="52" t="str">
        <f t="shared" si="20"/>
        <v/>
      </c>
      <c r="B52" s="44"/>
      <c r="C52" s="44"/>
      <c r="D52" s="44"/>
      <c r="E52" s="45"/>
      <c r="F52" s="45"/>
      <c r="G52" s="46"/>
      <c r="H52" s="46"/>
      <c r="I52" s="43">
        <v>48</v>
      </c>
      <c r="J52" s="44"/>
      <c r="K52" s="44"/>
      <c r="L52" s="44"/>
      <c r="M52" s="44"/>
      <c r="N52" s="44"/>
      <c r="O52" s="44"/>
      <c r="P52" s="41"/>
      <c r="Q52" s="53"/>
      <c r="R52" s="53"/>
      <c r="S52" s="47"/>
      <c r="U52" s="1" t="str">
        <f t="shared" si="53"/>
        <v/>
      </c>
      <c r="V52" s="1" t="str">
        <f t="shared" si="57"/>
        <v/>
      </c>
      <c r="W52" s="1">
        <f>IF(D52=CALCS!B$17,1,IF(D52=CALCS!B$16,2,IF(D52=CALCS!B$15,3,IF(D52=CALCS!B$14,4,IF(D52=CALCS!B$13,5,IF(D52=CALCS!B$12,6,IF(D52=CALCS!B$11,7,IF(D52=CALCS!B$10,8,IF(D52=CALCS!B$9,9,IF(D52=CALCS!B$8,10,IF(D52=CALCS!B$7,11,IF(D52=CALCS!B$6,12,IF(D52=CALCS!B$5,13,IF(D52=CALCS!B$31,1,IF(D52=CALCS!B$44,2,IF(D52=CALCS!B$30,2,IF(D52=CALCS!B$43,3,IF(D52=CALCS!B$29,3,IF(D52=CALCS!B$28,4,IF(D52=CALCS!B$41,5,IF(D52=CALCS!B$27,5,IF(D52=CALCS!B$26,6,IF(D52=CALCS!B$39,7,IF(D52=CALCS!B$25,7,IF(D52=CALCS!B$24,8,IF(D52=CALCS!B$37,9,IF(D52=CALCS!B$23,9,IF(D52=CALCS!B$22,10,IF(D52=CALCS!B$35,11,IF(D52=CALCS!B$21,11,IF(D52=CALCS!B$34,12,IF(D52=CALCS!B$20,12,IF(D52=CALCS!B$33,13,IF(D52=CALCS!B$19,13,0))))))))))))))))))))))))))))))))))</f>
        <v>0</v>
      </c>
      <c r="X52" s="5">
        <f t="shared" si="30"/>
        <v>1</v>
      </c>
      <c r="Y52" s="1">
        <f t="shared" si="31"/>
        <v>0</v>
      </c>
      <c r="Z52" s="5"/>
      <c r="AA52" s="5">
        <f t="shared" si="54"/>
        <v>1</v>
      </c>
      <c r="AB52" s="5"/>
      <c r="AC52" s="1">
        <f t="shared" si="32"/>
        <v>0</v>
      </c>
      <c r="AD52" s="1">
        <f t="shared" si="33"/>
        <v>0</v>
      </c>
      <c r="AE52" s="1">
        <f t="shared" si="34"/>
        <v>0</v>
      </c>
      <c r="AF52" s="1">
        <f t="shared" si="35"/>
        <v>0</v>
      </c>
      <c r="AG52" s="1">
        <f t="shared" si="36"/>
        <v>0</v>
      </c>
      <c r="AH52" s="1">
        <f t="shared" si="37"/>
        <v>0</v>
      </c>
      <c r="AI52" s="1">
        <f t="shared" si="38"/>
        <v>0</v>
      </c>
      <c r="AJ52" s="5">
        <f t="shared" si="39"/>
        <v>0</v>
      </c>
      <c r="AK52" s="5"/>
      <c r="AL52" s="5">
        <f t="shared" si="40"/>
        <v>0</v>
      </c>
      <c r="AM52" s="5">
        <f t="shared" si="41"/>
        <v>1</v>
      </c>
      <c r="AN52" s="5">
        <f t="shared" si="55"/>
        <v>1</v>
      </c>
      <c r="AP52" s="6">
        <f t="shared" si="42"/>
        <v>4</v>
      </c>
      <c r="AQ52" s="7">
        <f t="shared" ca="1" si="43"/>
        <v>0</v>
      </c>
      <c r="AR52" s="7">
        <f t="shared" ca="1" si="44"/>
        <v>0</v>
      </c>
      <c r="AS52" s="1">
        <f t="shared" si="25"/>
        <v>0</v>
      </c>
      <c r="AT52" s="1">
        <f t="shared" si="45"/>
        <v>0</v>
      </c>
      <c r="AU52" s="1">
        <f t="shared" si="46"/>
        <v>0</v>
      </c>
      <c r="AV52" s="3">
        <f t="shared" si="47"/>
        <v>0</v>
      </c>
      <c r="AW52" s="3">
        <f t="shared" si="48"/>
        <v>0</v>
      </c>
      <c r="AX52" s="8">
        <f t="shared" si="49"/>
        <v>0</v>
      </c>
      <c r="AY52" s="8">
        <f t="shared" si="50"/>
        <v>0</v>
      </c>
      <c r="AZ52" s="1">
        <f t="shared" si="51"/>
        <v>0</v>
      </c>
      <c r="BA52" s="4">
        <f t="shared" si="52"/>
        <v>0</v>
      </c>
      <c r="BB52" s="1">
        <f t="shared" si="56"/>
        <v>0</v>
      </c>
    </row>
    <row r="53" spans="1:54" x14ac:dyDescent="0.2">
      <c r="A53" s="52" t="str">
        <f t="shared" si="20"/>
        <v/>
      </c>
      <c r="B53" s="44"/>
      <c r="C53" s="44"/>
      <c r="D53" s="44"/>
      <c r="E53" s="45"/>
      <c r="F53" s="45"/>
      <c r="G53" s="46"/>
      <c r="H53" s="46"/>
      <c r="I53" s="43">
        <v>49</v>
      </c>
      <c r="J53" s="44"/>
      <c r="K53" s="44"/>
      <c r="L53" s="44"/>
      <c r="M53" s="44"/>
      <c r="N53" s="44"/>
      <c r="O53" s="44"/>
      <c r="P53" s="41"/>
      <c r="Q53" s="53"/>
      <c r="R53" s="53"/>
      <c r="S53" s="47"/>
      <c r="U53" s="1" t="str">
        <f t="shared" si="53"/>
        <v/>
      </c>
      <c r="V53" s="1" t="str">
        <f t="shared" si="57"/>
        <v/>
      </c>
      <c r="W53" s="1">
        <f>IF(D53=CALCS!B$17,1,IF(D53=CALCS!B$16,2,IF(D53=CALCS!B$15,3,IF(D53=CALCS!B$14,4,IF(D53=CALCS!B$13,5,IF(D53=CALCS!B$12,6,IF(D53=CALCS!B$11,7,IF(D53=CALCS!B$10,8,IF(D53=CALCS!B$9,9,IF(D53=CALCS!B$8,10,IF(D53=CALCS!B$7,11,IF(D53=CALCS!B$6,12,IF(D53=CALCS!B$5,13,IF(D53=CALCS!B$31,1,IF(D53=CALCS!B$44,2,IF(D53=CALCS!B$30,2,IF(D53=CALCS!B$43,3,IF(D53=CALCS!B$29,3,IF(D53=CALCS!B$28,4,IF(D53=CALCS!B$41,5,IF(D53=CALCS!B$27,5,IF(D53=CALCS!B$26,6,IF(D53=CALCS!B$39,7,IF(D53=CALCS!B$25,7,IF(D53=CALCS!B$24,8,IF(D53=CALCS!B$37,9,IF(D53=CALCS!B$23,9,IF(D53=CALCS!B$22,10,IF(D53=CALCS!B$35,11,IF(D53=CALCS!B$21,11,IF(D53=CALCS!B$34,12,IF(D53=CALCS!B$20,12,IF(D53=CALCS!B$33,13,IF(D53=CALCS!B$19,13,0))))))))))))))))))))))))))))))))))</f>
        <v>0</v>
      </c>
      <c r="X53" s="5">
        <f t="shared" si="30"/>
        <v>1</v>
      </c>
      <c r="Y53" s="1">
        <f t="shared" si="31"/>
        <v>0</v>
      </c>
      <c r="Z53" s="5"/>
      <c r="AA53" s="5">
        <f t="shared" si="54"/>
        <v>1</v>
      </c>
      <c r="AB53" s="5"/>
      <c r="AC53" s="1">
        <f t="shared" si="32"/>
        <v>0</v>
      </c>
      <c r="AD53" s="1">
        <f t="shared" si="33"/>
        <v>0</v>
      </c>
      <c r="AE53" s="1">
        <f t="shared" si="34"/>
        <v>0</v>
      </c>
      <c r="AF53" s="1">
        <f t="shared" si="35"/>
        <v>0</v>
      </c>
      <c r="AG53" s="1">
        <f t="shared" si="36"/>
        <v>0</v>
      </c>
      <c r="AH53" s="1">
        <f t="shared" si="37"/>
        <v>0</v>
      </c>
      <c r="AI53" s="1">
        <f t="shared" si="38"/>
        <v>0</v>
      </c>
      <c r="AJ53" s="5">
        <f t="shared" si="39"/>
        <v>0</v>
      </c>
      <c r="AK53" s="5"/>
      <c r="AL53" s="5">
        <f t="shared" si="40"/>
        <v>0</v>
      </c>
      <c r="AM53" s="5">
        <f t="shared" si="41"/>
        <v>1</v>
      </c>
      <c r="AN53" s="5">
        <f t="shared" si="55"/>
        <v>1</v>
      </c>
      <c r="AP53" s="6">
        <f t="shared" si="42"/>
        <v>4</v>
      </c>
      <c r="AQ53" s="7">
        <f t="shared" ca="1" si="43"/>
        <v>0</v>
      </c>
      <c r="AR53" s="7">
        <f t="shared" ca="1" si="44"/>
        <v>0</v>
      </c>
      <c r="AS53" s="1">
        <f t="shared" si="25"/>
        <v>0</v>
      </c>
      <c r="AT53" s="1">
        <f t="shared" si="45"/>
        <v>0</v>
      </c>
      <c r="AU53" s="1">
        <f t="shared" si="46"/>
        <v>0</v>
      </c>
      <c r="AV53" s="3">
        <f t="shared" si="47"/>
        <v>0</v>
      </c>
      <c r="AW53" s="3">
        <f t="shared" si="48"/>
        <v>0</v>
      </c>
      <c r="AX53" s="8">
        <f t="shared" si="49"/>
        <v>0</v>
      </c>
      <c r="AY53" s="8">
        <f t="shared" si="50"/>
        <v>0</v>
      </c>
      <c r="AZ53" s="1">
        <f t="shared" si="51"/>
        <v>0</v>
      </c>
      <c r="BA53" s="4">
        <f t="shared" si="52"/>
        <v>0</v>
      </c>
      <c r="BB53" s="1">
        <f t="shared" si="56"/>
        <v>0</v>
      </c>
    </row>
    <row r="54" spans="1:54" x14ac:dyDescent="0.2">
      <c r="A54" s="52" t="str">
        <f t="shared" si="20"/>
        <v/>
      </c>
      <c r="B54" s="44"/>
      <c r="C54" s="44"/>
      <c r="D54" s="44"/>
      <c r="E54" s="45"/>
      <c r="F54" s="45"/>
      <c r="G54" s="46"/>
      <c r="H54" s="46"/>
      <c r="I54" s="43">
        <v>50</v>
      </c>
      <c r="J54" s="44"/>
      <c r="K54" s="44"/>
      <c r="L54" s="44"/>
      <c r="M54" s="44"/>
      <c r="N54" s="44"/>
      <c r="O54" s="44"/>
      <c r="P54" s="41"/>
      <c r="Q54" s="53"/>
      <c r="R54" s="53"/>
      <c r="S54" s="47"/>
      <c r="U54" s="1" t="str">
        <f t="shared" si="53"/>
        <v/>
      </c>
      <c r="V54" s="1" t="str">
        <f t="shared" si="57"/>
        <v/>
      </c>
      <c r="W54" s="1">
        <f>IF(D54=CALCS!B$17,1,IF(D54=CALCS!B$16,2,IF(D54=CALCS!B$15,3,IF(D54=CALCS!B$14,4,IF(D54=CALCS!B$13,5,IF(D54=CALCS!B$12,6,IF(D54=CALCS!B$11,7,IF(D54=CALCS!B$10,8,IF(D54=CALCS!B$9,9,IF(D54=CALCS!B$8,10,IF(D54=CALCS!B$7,11,IF(D54=CALCS!B$6,12,IF(D54=CALCS!B$5,13,IF(D54=CALCS!B$31,1,IF(D54=CALCS!B$44,2,IF(D54=CALCS!B$30,2,IF(D54=CALCS!B$43,3,IF(D54=CALCS!B$29,3,IF(D54=CALCS!B$28,4,IF(D54=CALCS!B$41,5,IF(D54=CALCS!B$27,5,IF(D54=CALCS!B$26,6,IF(D54=CALCS!B$39,7,IF(D54=CALCS!B$25,7,IF(D54=CALCS!B$24,8,IF(D54=CALCS!B$37,9,IF(D54=CALCS!B$23,9,IF(D54=CALCS!B$22,10,IF(D54=CALCS!B$35,11,IF(D54=CALCS!B$21,11,IF(D54=CALCS!B$34,12,IF(D54=CALCS!B$20,12,IF(D54=CALCS!B$33,13,IF(D54=CALCS!B$19,13,0))))))))))))))))))))))))))))))))))</f>
        <v>0</v>
      </c>
      <c r="X54" s="5">
        <f t="shared" si="30"/>
        <v>1</v>
      </c>
      <c r="Y54" s="1">
        <f t="shared" si="31"/>
        <v>0</v>
      </c>
      <c r="Z54" s="5"/>
      <c r="AA54" s="5">
        <f t="shared" si="54"/>
        <v>1</v>
      </c>
      <c r="AB54" s="5"/>
      <c r="AC54" s="1">
        <f t="shared" si="32"/>
        <v>0</v>
      </c>
      <c r="AD54" s="1">
        <f t="shared" si="33"/>
        <v>0</v>
      </c>
      <c r="AE54" s="1">
        <f t="shared" si="34"/>
        <v>0</v>
      </c>
      <c r="AF54" s="1">
        <f t="shared" si="35"/>
        <v>0</v>
      </c>
      <c r="AG54" s="1">
        <f t="shared" si="36"/>
        <v>0</v>
      </c>
      <c r="AH54" s="1">
        <f t="shared" si="37"/>
        <v>0</v>
      </c>
      <c r="AI54" s="1">
        <f t="shared" si="38"/>
        <v>0</v>
      </c>
      <c r="AJ54" s="5">
        <f t="shared" si="39"/>
        <v>0</v>
      </c>
      <c r="AK54" s="5"/>
      <c r="AL54" s="5">
        <f t="shared" si="40"/>
        <v>0</v>
      </c>
      <c r="AM54" s="5">
        <f t="shared" si="41"/>
        <v>1</v>
      </c>
      <c r="AN54" s="5">
        <f t="shared" si="55"/>
        <v>1</v>
      </c>
      <c r="AP54" s="6">
        <f t="shared" si="42"/>
        <v>4</v>
      </c>
      <c r="AQ54" s="7">
        <f t="shared" ca="1" si="43"/>
        <v>0</v>
      </c>
      <c r="AR54" s="7">
        <f t="shared" ca="1" si="44"/>
        <v>0</v>
      </c>
      <c r="AS54" s="1">
        <f t="shared" si="25"/>
        <v>0</v>
      </c>
      <c r="AT54" s="1">
        <f t="shared" si="45"/>
        <v>0</v>
      </c>
      <c r="AU54" s="1">
        <f t="shared" si="46"/>
        <v>0</v>
      </c>
      <c r="AV54" s="3">
        <f t="shared" si="47"/>
        <v>0</v>
      </c>
      <c r="AW54" s="3">
        <f t="shared" si="48"/>
        <v>0</v>
      </c>
      <c r="AX54" s="8">
        <f t="shared" si="49"/>
        <v>0</v>
      </c>
      <c r="AY54" s="8">
        <f t="shared" si="50"/>
        <v>0</v>
      </c>
      <c r="AZ54" s="1">
        <f t="shared" si="51"/>
        <v>0</v>
      </c>
      <c r="BA54" s="4">
        <f t="shared" si="52"/>
        <v>0</v>
      </c>
      <c r="BB54" s="1">
        <f t="shared" si="56"/>
        <v>0</v>
      </c>
    </row>
    <row r="55" spans="1:54" x14ac:dyDescent="0.2">
      <c r="A55" s="52" t="str">
        <f t="shared" si="20"/>
        <v/>
      </c>
      <c r="B55" s="44"/>
      <c r="C55" s="44"/>
      <c r="D55" s="44"/>
      <c r="E55" s="45"/>
      <c r="F55" s="45"/>
      <c r="G55" s="46"/>
      <c r="H55" s="46"/>
      <c r="I55" s="43">
        <v>51</v>
      </c>
      <c r="J55" s="44"/>
      <c r="K55" s="44"/>
      <c r="L55" s="44"/>
      <c r="M55" s="44"/>
      <c r="N55" s="44"/>
      <c r="O55" s="44"/>
      <c r="P55" s="41"/>
      <c r="Q55" s="53"/>
      <c r="R55" s="53"/>
      <c r="S55" s="47"/>
      <c r="U55" s="1" t="str">
        <f t="shared" si="53"/>
        <v/>
      </c>
      <c r="V55" s="1" t="str">
        <f t="shared" si="57"/>
        <v/>
      </c>
      <c r="W55" s="1">
        <f>IF(D55=CALCS!B$17,1,IF(D55=CALCS!B$16,2,IF(D55=CALCS!B$15,3,IF(D55=CALCS!B$14,4,IF(D55=CALCS!B$13,5,IF(D55=CALCS!B$12,6,IF(D55=CALCS!B$11,7,IF(D55=CALCS!B$10,8,IF(D55=CALCS!B$9,9,IF(D55=CALCS!B$8,10,IF(D55=CALCS!B$7,11,IF(D55=CALCS!B$6,12,IF(D55=CALCS!B$5,13,IF(D55=CALCS!B$31,1,IF(D55=CALCS!B$44,2,IF(D55=CALCS!B$30,2,IF(D55=CALCS!B$43,3,IF(D55=CALCS!B$29,3,IF(D55=CALCS!B$28,4,IF(D55=CALCS!B$41,5,IF(D55=CALCS!B$27,5,IF(D55=CALCS!B$26,6,IF(D55=CALCS!B$39,7,IF(D55=CALCS!B$25,7,IF(D55=CALCS!B$24,8,IF(D55=CALCS!B$37,9,IF(D55=CALCS!B$23,9,IF(D55=CALCS!B$22,10,IF(D55=CALCS!B$35,11,IF(D55=CALCS!B$21,11,IF(D55=CALCS!B$34,12,IF(D55=CALCS!B$20,12,IF(D55=CALCS!B$33,13,IF(D55=CALCS!B$19,13,0))))))))))))))))))))))))))))))))))</f>
        <v>0</v>
      </c>
      <c r="X55" s="5">
        <f t="shared" si="30"/>
        <v>1</v>
      </c>
      <c r="Y55" s="1">
        <f t="shared" si="31"/>
        <v>0</v>
      </c>
      <c r="Z55" s="5"/>
      <c r="AA55" s="5">
        <f t="shared" si="54"/>
        <v>1</v>
      </c>
      <c r="AB55" s="5"/>
      <c r="AC55" s="1">
        <f t="shared" si="32"/>
        <v>0</v>
      </c>
      <c r="AD55" s="1">
        <f t="shared" si="33"/>
        <v>0</v>
      </c>
      <c r="AE55" s="1">
        <f t="shared" si="34"/>
        <v>0</v>
      </c>
      <c r="AF55" s="1">
        <f t="shared" si="35"/>
        <v>0</v>
      </c>
      <c r="AG55" s="1">
        <f t="shared" si="36"/>
        <v>0</v>
      </c>
      <c r="AH55" s="1">
        <f t="shared" si="37"/>
        <v>0</v>
      </c>
      <c r="AI55" s="1">
        <f t="shared" si="38"/>
        <v>0</v>
      </c>
      <c r="AJ55" s="5">
        <f t="shared" si="39"/>
        <v>0</v>
      </c>
      <c r="AK55" s="5"/>
      <c r="AL55" s="5">
        <f t="shared" si="40"/>
        <v>0</v>
      </c>
      <c r="AM55" s="5">
        <f t="shared" si="41"/>
        <v>1</v>
      </c>
      <c r="AN55" s="5">
        <f t="shared" si="55"/>
        <v>1</v>
      </c>
      <c r="AP55" s="6">
        <f t="shared" si="42"/>
        <v>4</v>
      </c>
      <c r="AQ55" s="7">
        <f t="shared" ca="1" si="43"/>
        <v>0</v>
      </c>
      <c r="AR55" s="7">
        <f t="shared" ca="1" si="44"/>
        <v>0</v>
      </c>
      <c r="AS55" s="1">
        <f t="shared" si="25"/>
        <v>0</v>
      </c>
      <c r="AT55" s="1">
        <f t="shared" si="45"/>
        <v>0</v>
      </c>
      <c r="AU55" s="1">
        <f t="shared" si="46"/>
        <v>0</v>
      </c>
      <c r="AV55" s="3">
        <f t="shared" si="47"/>
        <v>0</v>
      </c>
      <c r="AW55" s="3">
        <f t="shared" si="48"/>
        <v>0</v>
      </c>
      <c r="AX55" s="8">
        <f t="shared" si="49"/>
        <v>0</v>
      </c>
      <c r="AY55" s="8">
        <f t="shared" si="50"/>
        <v>0</v>
      </c>
      <c r="AZ55" s="1">
        <f t="shared" si="51"/>
        <v>0</v>
      </c>
      <c r="BA55" s="4">
        <f t="shared" si="52"/>
        <v>0</v>
      </c>
      <c r="BB55" s="1">
        <f t="shared" si="56"/>
        <v>0</v>
      </c>
    </row>
    <row r="56" spans="1:54" x14ac:dyDescent="0.2">
      <c r="A56" s="52" t="str">
        <f t="shared" si="20"/>
        <v/>
      </c>
      <c r="B56" s="44"/>
      <c r="C56" s="44"/>
      <c r="D56" s="44"/>
      <c r="E56" s="45"/>
      <c r="F56" s="45"/>
      <c r="G56" s="46"/>
      <c r="H56" s="46"/>
      <c r="I56" s="43">
        <v>52</v>
      </c>
      <c r="J56" s="44"/>
      <c r="K56" s="44"/>
      <c r="L56" s="44"/>
      <c r="M56" s="44"/>
      <c r="N56" s="44"/>
      <c r="O56" s="44"/>
      <c r="P56" s="41"/>
      <c r="Q56" s="53"/>
      <c r="R56" s="53"/>
      <c r="S56" s="47"/>
      <c r="U56" s="1" t="str">
        <f t="shared" si="53"/>
        <v/>
      </c>
      <c r="V56" s="1" t="str">
        <f t="shared" si="57"/>
        <v/>
      </c>
      <c r="W56" s="1">
        <f>IF(D56=CALCS!B$17,1,IF(D56=CALCS!B$16,2,IF(D56=CALCS!B$15,3,IF(D56=CALCS!B$14,4,IF(D56=CALCS!B$13,5,IF(D56=CALCS!B$12,6,IF(D56=CALCS!B$11,7,IF(D56=CALCS!B$10,8,IF(D56=CALCS!B$9,9,IF(D56=CALCS!B$8,10,IF(D56=CALCS!B$7,11,IF(D56=CALCS!B$6,12,IF(D56=CALCS!B$5,13,IF(D56=CALCS!B$31,1,IF(D56=CALCS!B$44,2,IF(D56=CALCS!B$30,2,IF(D56=CALCS!B$43,3,IF(D56=CALCS!B$29,3,IF(D56=CALCS!B$28,4,IF(D56=CALCS!B$41,5,IF(D56=CALCS!B$27,5,IF(D56=CALCS!B$26,6,IF(D56=CALCS!B$39,7,IF(D56=CALCS!B$25,7,IF(D56=CALCS!B$24,8,IF(D56=CALCS!B$37,9,IF(D56=CALCS!B$23,9,IF(D56=CALCS!B$22,10,IF(D56=CALCS!B$35,11,IF(D56=CALCS!B$21,11,IF(D56=CALCS!B$34,12,IF(D56=CALCS!B$20,12,IF(D56=CALCS!B$33,13,IF(D56=CALCS!B$19,13,0))))))))))))))))))))))))))))))))))</f>
        <v>0</v>
      </c>
      <c r="X56" s="5">
        <f t="shared" si="30"/>
        <v>1</v>
      </c>
      <c r="Y56" s="1">
        <f t="shared" si="31"/>
        <v>0</v>
      </c>
      <c r="Z56" s="5"/>
      <c r="AA56" s="5">
        <f t="shared" si="54"/>
        <v>1</v>
      </c>
      <c r="AB56" s="5"/>
      <c r="AC56" s="1">
        <f t="shared" si="32"/>
        <v>0</v>
      </c>
      <c r="AD56" s="1">
        <f t="shared" si="33"/>
        <v>0</v>
      </c>
      <c r="AE56" s="1">
        <f t="shared" si="34"/>
        <v>0</v>
      </c>
      <c r="AF56" s="1">
        <f t="shared" si="35"/>
        <v>0</v>
      </c>
      <c r="AG56" s="1">
        <f t="shared" si="36"/>
        <v>0</v>
      </c>
      <c r="AH56" s="1">
        <f t="shared" si="37"/>
        <v>0</v>
      </c>
      <c r="AI56" s="1">
        <f t="shared" si="38"/>
        <v>0</v>
      </c>
      <c r="AJ56" s="5">
        <f t="shared" si="39"/>
        <v>0</v>
      </c>
      <c r="AK56" s="5"/>
      <c r="AL56" s="5">
        <f t="shared" si="40"/>
        <v>0</v>
      </c>
      <c r="AM56" s="5">
        <f t="shared" si="41"/>
        <v>1</v>
      </c>
      <c r="AN56" s="5">
        <f t="shared" si="55"/>
        <v>1</v>
      </c>
      <c r="AP56" s="6">
        <f t="shared" si="42"/>
        <v>4</v>
      </c>
      <c r="AQ56" s="7">
        <f t="shared" ca="1" si="43"/>
        <v>0</v>
      </c>
      <c r="AR56" s="7">
        <f t="shared" ca="1" si="44"/>
        <v>0</v>
      </c>
      <c r="AS56" s="1">
        <f t="shared" si="25"/>
        <v>0</v>
      </c>
      <c r="AT56" s="1">
        <f t="shared" si="45"/>
        <v>0</v>
      </c>
      <c r="AU56" s="1">
        <f t="shared" si="46"/>
        <v>0</v>
      </c>
      <c r="AV56" s="3">
        <f t="shared" si="47"/>
        <v>0</v>
      </c>
      <c r="AW56" s="3">
        <f t="shared" si="48"/>
        <v>0</v>
      </c>
      <c r="AX56" s="8">
        <f t="shared" si="49"/>
        <v>0</v>
      </c>
      <c r="AY56" s="8">
        <f t="shared" si="50"/>
        <v>0</v>
      </c>
      <c r="AZ56" s="1">
        <f t="shared" si="51"/>
        <v>0</v>
      </c>
      <c r="BA56" s="4">
        <f t="shared" si="52"/>
        <v>0</v>
      </c>
      <c r="BB56" s="1">
        <f t="shared" si="56"/>
        <v>0</v>
      </c>
    </row>
    <row r="57" spans="1:54" x14ac:dyDescent="0.2">
      <c r="A57" s="52" t="str">
        <f t="shared" si="20"/>
        <v/>
      </c>
      <c r="B57" s="44"/>
      <c r="C57" s="44"/>
      <c r="D57" s="44"/>
      <c r="E57" s="45"/>
      <c r="F57" s="45"/>
      <c r="G57" s="46"/>
      <c r="H57" s="46"/>
      <c r="I57" s="43">
        <v>53</v>
      </c>
      <c r="J57" s="44"/>
      <c r="K57" s="44"/>
      <c r="L57" s="44"/>
      <c r="M57" s="44"/>
      <c r="N57" s="44"/>
      <c r="O57" s="44"/>
      <c r="P57" s="41"/>
      <c r="Q57" s="53"/>
      <c r="R57" s="53"/>
      <c r="S57" s="47"/>
      <c r="U57" s="1" t="str">
        <f t="shared" si="53"/>
        <v/>
      </c>
      <c r="V57" s="1" t="str">
        <f t="shared" si="57"/>
        <v/>
      </c>
      <c r="W57" s="1">
        <f>IF(D57=CALCS!B$17,1,IF(D57=CALCS!B$16,2,IF(D57=CALCS!B$15,3,IF(D57=CALCS!B$14,4,IF(D57=CALCS!B$13,5,IF(D57=CALCS!B$12,6,IF(D57=CALCS!B$11,7,IF(D57=CALCS!B$10,8,IF(D57=CALCS!B$9,9,IF(D57=CALCS!B$8,10,IF(D57=CALCS!B$7,11,IF(D57=CALCS!B$6,12,IF(D57=CALCS!B$5,13,IF(D57=CALCS!B$31,1,IF(D57=CALCS!B$44,2,IF(D57=CALCS!B$30,2,IF(D57=CALCS!B$43,3,IF(D57=CALCS!B$29,3,IF(D57=CALCS!B$28,4,IF(D57=CALCS!B$41,5,IF(D57=CALCS!B$27,5,IF(D57=CALCS!B$26,6,IF(D57=CALCS!B$39,7,IF(D57=CALCS!B$25,7,IF(D57=CALCS!B$24,8,IF(D57=CALCS!B$37,9,IF(D57=CALCS!B$23,9,IF(D57=CALCS!B$22,10,IF(D57=CALCS!B$35,11,IF(D57=CALCS!B$21,11,IF(D57=CALCS!B$34,12,IF(D57=CALCS!B$20,12,IF(D57=CALCS!B$33,13,IF(D57=CALCS!B$19,13,0))))))))))))))))))))))))))))))))))</f>
        <v>0</v>
      </c>
      <c r="X57" s="5">
        <f t="shared" si="30"/>
        <v>1</v>
      </c>
      <c r="Y57" s="1">
        <f t="shared" si="31"/>
        <v>0</v>
      </c>
      <c r="Z57" s="5"/>
      <c r="AA57" s="5">
        <f t="shared" si="54"/>
        <v>1</v>
      </c>
      <c r="AB57" s="5"/>
      <c r="AC57" s="1">
        <f t="shared" si="32"/>
        <v>0</v>
      </c>
      <c r="AD57" s="1">
        <f t="shared" si="33"/>
        <v>0</v>
      </c>
      <c r="AE57" s="1">
        <f t="shared" si="34"/>
        <v>0</v>
      </c>
      <c r="AF57" s="1">
        <f t="shared" si="35"/>
        <v>0</v>
      </c>
      <c r="AG57" s="1">
        <f t="shared" si="36"/>
        <v>0</v>
      </c>
      <c r="AH57" s="1">
        <f t="shared" si="37"/>
        <v>0</v>
      </c>
      <c r="AI57" s="1">
        <f t="shared" si="38"/>
        <v>0</v>
      </c>
      <c r="AJ57" s="5">
        <f t="shared" si="39"/>
        <v>0</v>
      </c>
      <c r="AK57" s="5"/>
      <c r="AL57" s="5">
        <f t="shared" si="40"/>
        <v>0</v>
      </c>
      <c r="AM57" s="5">
        <f t="shared" si="41"/>
        <v>1</v>
      </c>
      <c r="AN57" s="5">
        <f t="shared" si="55"/>
        <v>1</v>
      </c>
      <c r="AP57" s="6">
        <f t="shared" si="42"/>
        <v>4</v>
      </c>
      <c r="AQ57" s="7">
        <f t="shared" ca="1" si="43"/>
        <v>0</v>
      </c>
      <c r="AR57" s="7">
        <f t="shared" ca="1" si="44"/>
        <v>0</v>
      </c>
      <c r="AS57" s="1">
        <f t="shared" si="25"/>
        <v>0</v>
      </c>
      <c r="AT57" s="1">
        <f t="shared" si="45"/>
        <v>0</v>
      </c>
      <c r="AU57" s="1">
        <f t="shared" si="46"/>
        <v>0</v>
      </c>
      <c r="AV57" s="3">
        <f t="shared" si="47"/>
        <v>0</v>
      </c>
      <c r="AW57" s="3">
        <f t="shared" si="48"/>
        <v>0</v>
      </c>
      <c r="AX57" s="8">
        <f t="shared" si="49"/>
        <v>0</v>
      </c>
      <c r="AY57" s="8">
        <f t="shared" si="50"/>
        <v>0</v>
      </c>
      <c r="AZ57" s="1">
        <f t="shared" si="51"/>
        <v>0</v>
      </c>
      <c r="BA57" s="4">
        <f t="shared" si="52"/>
        <v>0</v>
      </c>
      <c r="BB57" s="1">
        <f t="shared" si="56"/>
        <v>0</v>
      </c>
    </row>
    <row r="58" spans="1:54" x14ac:dyDescent="0.2">
      <c r="A58" s="52" t="str">
        <f t="shared" si="20"/>
        <v/>
      </c>
      <c r="B58" s="44"/>
      <c r="C58" s="44"/>
      <c r="D58" s="44"/>
      <c r="E58" s="45"/>
      <c r="F58" s="45"/>
      <c r="G58" s="46"/>
      <c r="H58" s="46"/>
      <c r="I58" s="43">
        <v>54</v>
      </c>
      <c r="J58" s="44"/>
      <c r="K58" s="44"/>
      <c r="L58" s="44"/>
      <c r="M58" s="44"/>
      <c r="N58" s="44"/>
      <c r="O58" s="44"/>
      <c r="P58" s="41"/>
      <c r="Q58" s="53"/>
      <c r="R58" s="53"/>
      <c r="S58" s="47"/>
      <c r="U58" s="1" t="str">
        <f t="shared" si="53"/>
        <v/>
      </c>
      <c r="V58" s="1" t="str">
        <f t="shared" si="57"/>
        <v/>
      </c>
      <c r="W58" s="1">
        <f>IF(D58=CALCS!B$17,1,IF(D58=CALCS!B$16,2,IF(D58=CALCS!B$15,3,IF(D58=CALCS!B$14,4,IF(D58=CALCS!B$13,5,IF(D58=CALCS!B$12,6,IF(D58=CALCS!B$11,7,IF(D58=CALCS!B$10,8,IF(D58=CALCS!B$9,9,IF(D58=CALCS!B$8,10,IF(D58=CALCS!B$7,11,IF(D58=CALCS!B$6,12,IF(D58=CALCS!B$5,13,IF(D58=CALCS!B$31,1,IF(D58=CALCS!B$44,2,IF(D58=CALCS!B$30,2,IF(D58=CALCS!B$43,3,IF(D58=CALCS!B$29,3,IF(D58=CALCS!B$28,4,IF(D58=CALCS!B$41,5,IF(D58=CALCS!B$27,5,IF(D58=CALCS!B$26,6,IF(D58=CALCS!B$39,7,IF(D58=CALCS!B$25,7,IF(D58=CALCS!B$24,8,IF(D58=CALCS!B$37,9,IF(D58=CALCS!B$23,9,IF(D58=CALCS!B$22,10,IF(D58=CALCS!B$35,11,IF(D58=CALCS!B$21,11,IF(D58=CALCS!B$34,12,IF(D58=CALCS!B$20,12,IF(D58=CALCS!B$33,13,IF(D58=CALCS!B$19,13,0))))))))))))))))))))))))))))))))))</f>
        <v>0</v>
      </c>
      <c r="X58" s="5">
        <f t="shared" si="30"/>
        <v>1</v>
      </c>
      <c r="Y58" s="1">
        <f t="shared" si="31"/>
        <v>0</v>
      </c>
      <c r="Z58" s="5"/>
      <c r="AA58" s="5">
        <f t="shared" si="54"/>
        <v>1</v>
      </c>
      <c r="AB58" s="5"/>
      <c r="AC58" s="1">
        <f t="shared" si="32"/>
        <v>0</v>
      </c>
      <c r="AD58" s="1">
        <f t="shared" si="33"/>
        <v>0</v>
      </c>
      <c r="AE58" s="1">
        <f t="shared" si="34"/>
        <v>0</v>
      </c>
      <c r="AF58" s="1">
        <f t="shared" si="35"/>
        <v>0</v>
      </c>
      <c r="AG58" s="1">
        <f t="shared" si="36"/>
        <v>0</v>
      </c>
      <c r="AH58" s="1">
        <f t="shared" si="37"/>
        <v>0</v>
      </c>
      <c r="AI58" s="1">
        <f t="shared" si="38"/>
        <v>0</v>
      </c>
      <c r="AJ58" s="5">
        <f t="shared" si="39"/>
        <v>0</v>
      </c>
      <c r="AK58" s="5"/>
      <c r="AL58" s="5">
        <f t="shared" si="40"/>
        <v>0</v>
      </c>
      <c r="AM58" s="5">
        <f t="shared" si="41"/>
        <v>1</v>
      </c>
      <c r="AN58" s="5">
        <f t="shared" si="55"/>
        <v>1</v>
      </c>
      <c r="AP58" s="6">
        <f t="shared" si="42"/>
        <v>4</v>
      </c>
      <c r="AQ58" s="7">
        <f t="shared" ca="1" si="43"/>
        <v>0</v>
      </c>
      <c r="AR58" s="7">
        <f t="shared" ca="1" si="44"/>
        <v>0</v>
      </c>
      <c r="AS58" s="1">
        <f t="shared" si="25"/>
        <v>0</v>
      </c>
      <c r="AT58" s="1">
        <f t="shared" si="45"/>
        <v>0</v>
      </c>
      <c r="AU58" s="1">
        <f t="shared" si="46"/>
        <v>0</v>
      </c>
      <c r="AV58" s="3">
        <f t="shared" si="47"/>
        <v>0</v>
      </c>
      <c r="AW58" s="3">
        <f t="shared" si="48"/>
        <v>0</v>
      </c>
      <c r="AX58" s="8">
        <f t="shared" si="49"/>
        <v>0</v>
      </c>
      <c r="AY58" s="8">
        <f t="shared" si="50"/>
        <v>0</v>
      </c>
      <c r="AZ58" s="1">
        <f t="shared" si="51"/>
        <v>0</v>
      </c>
      <c r="BA58" s="4">
        <f t="shared" si="52"/>
        <v>0</v>
      </c>
      <c r="BB58" s="1">
        <f t="shared" si="56"/>
        <v>0</v>
      </c>
    </row>
    <row r="59" spans="1:54" x14ac:dyDescent="0.2">
      <c r="A59" s="52" t="str">
        <f t="shared" si="20"/>
        <v/>
      </c>
      <c r="B59" s="44"/>
      <c r="C59" s="44"/>
      <c r="D59" s="44"/>
      <c r="E59" s="45"/>
      <c r="F59" s="45"/>
      <c r="G59" s="46"/>
      <c r="H59" s="46"/>
      <c r="I59" s="43">
        <v>55</v>
      </c>
      <c r="J59" s="44"/>
      <c r="K59" s="44"/>
      <c r="L59" s="44"/>
      <c r="M59" s="44"/>
      <c r="N59" s="44"/>
      <c r="O59" s="44"/>
      <c r="P59" s="41"/>
      <c r="Q59" s="53"/>
      <c r="R59" s="53"/>
      <c r="S59" s="47"/>
      <c r="U59" s="1" t="str">
        <f t="shared" si="53"/>
        <v/>
      </c>
      <c r="V59" s="1" t="str">
        <f t="shared" si="57"/>
        <v/>
      </c>
      <c r="W59" s="1">
        <f>IF(D59=CALCS!B$17,1,IF(D59=CALCS!B$16,2,IF(D59=CALCS!B$15,3,IF(D59=CALCS!B$14,4,IF(D59=CALCS!B$13,5,IF(D59=CALCS!B$12,6,IF(D59=CALCS!B$11,7,IF(D59=CALCS!B$10,8,IF(D59=CALCS!B$9,9,IF(D59=CALCS!B$8,10,IF(D59=CALCS!B$7,11,IF(D59=CALCS!B$6,12,IF(D59=CALCS!B$5,13,IF(D59=CALCS!B$31,1,IF(D59=CALCS!B$44,2,IF(D59=CALCS!B$30,2,IF(D59=CALCS!B$43,3,IF(D59=CALCS!B$29,3,IF(D59=CALCS!B$28,4,IF(D59=CALCS!B$41,5,IF(D59=CALCS!B$27,5,IF(D59=CALCS!B$26,6,IF(D59=CALCS!B$39,7,IF(D59=CALCS!B$25,7,IF(D59=CALCS!B$24,8,IF(D59=CALCS!B$37,9,IF(D59=CALCS!B$23,9,IF(D59=CALCS!B$22,10,IF(D59=CALCS!B$35,11,IF(D59=CALCS!B$21,11,IF(D59=CALCS!B$34,12,IF(D59=CALCS!B$20,12,IF(D59=CALCS!B$33,13,IF(D59=CALCS!B$19,13,0))))))))))))))))))))))))))))))))))</f>
        <v>0</v>
      </c>
      <c r="X59" s="5">
        <f t="shared" si="30"/>
        <v>1</v>
      </c>
      <c r="Y59" s="1">
        <f t="shared" si="31"/>
        <v>0</v>
      </c>
      <c r="Z59" s="5"/>
      <c r="AA59" s="5">
        <f t="shared" si="54"/>
        <v>1</v>
      </c>
      <c r="AB59" s="5"/>
      <c r="AC59" s="1">
        <f t="shared" si="32"/>
        <v>0</v>
      </c>
      <c r="AD59" s="1">
        <f t="shared" si="33"/>
        <v>0</v>
      </c>
      <c r="AE59" s="1">
        <f t="shared" si="34"/>
        <v>0</v>
      </c>
      <c r="AF59" s="1">
        <f t="shared" si="35"/>
        <v>0</v>
      </c>
      <c r="AG59" s="1">
        <f t="shared" si="36"/>
        <v>0</v>
      </c>
      <c r="AH59" s="1">
        <f t="shared" si="37"/>
        <v>0</v>
      </c>
      <c r="AI59" s="1">
        <f t="shared" si="38"/>
        <v>0</v>
      </c>
      <c r="AJ59" s="5">
        <f t="shared" si="39"/>
        <v>0</v>
      </c>
      <c r="AK59" s="5"/>
      <c r="AL59" s="5">
        <f t="shared" si="40"/>
        <v>0</v>
      </c>
      <c r="AM59" s="5">
        <f t="shared" si="41"/>
        <v>1</v>
      </c>
      <c r="AN59" s="5">
        <f t="shared" si="55"/>
        <v>1</v>
      </c>
      <c r="AP59" s="6">
        <f t="shared" si="42"/>
        <v>4</v>
      </c>
      <c r="AQ59" s="7">
        <f t="shared" ca="1" si="43"/>
        <v>0</v>
      </c>
      <c r="AR59" s="7">
        <f t="shared" ca="1" si="44"/>
        <v>0</v>
      </c>
      <c r="AS59" s="1">
        <f t="shared" si="25"/>
        <v>0</v>
      </c>
      <c r="AT59" s="1">
        <f t="shared" si="45"/>
        <v>0</v>
      </c>
      <c r="AU59" s="1">
        <f t="shared" si="46"/>
        <v>0</v>
      </c>
      <c r="AV59" s="3">
        <f t="shared" si="47"/>
        <v>0</v>
      </c>
      <c r="AW59" s="3">
        <f t="shared" si="48"/>
        <v>0</v>
      </c>
      <c r="AX59" s="8">
        <f t="shared" si="49"/>
        <v>0</v>
      </c>
      <c r="AY59" s="8">
        <f t="shared" si="50"/>
        <v>0</v>
      </c>
      <c r="AZ59" s="1">
        <f t="shared" si="51"/>
        <v>0</v>
      </c>
      <c r="BA59" s="4">
        <f t="shared" si="52"/>
        <v>0</v>
      </c>
      <c r="BB59" s="1">
        <f t="shared" si="56"/>
        <v>0</v>
      </c>
    </row>
    <row r="60" spans="1:54" x14ac:dyDescent="0.2">
      <c r="A60" s="52" t="str">
        <f t="shared" si="20"/>
        <v/>
      </c>
      <c r="B60" s="44"/>
      <c r="C60" s="44"/>
      <c r="D60" s="44"/>
      <c r="E60" s="45"/>
      <c r="F60" s="45"/>
      <c r="G60" s="46"/>
      <c r="H60" s="46"/>
      <c r="I60" s="43">
        <v>56</v>
      </c>
      <c r="J60" s="44"/>
      <c r="K60" s="44"/>
      <c r="L60" s="44"/>
      <c r="M60" s="44"/>
      <c r="N60" s="44"/>
      <c r="O60" s="44"/>
      <c r="P60" s="41"/>
      <c r="Q60" s="53"/>
      <c r="R60" s="53"/>
      <c r="S60" s="47"/>
      <c r="U60" s="1" t="str">
        <f t="shared" si="53"/>
        <v/>
      </c>
      <c r="V60" s="1" t="str">
        <f t="shared" si="57"/>
        <v/>
      </c>
      <c r="W60" s="1">
        <f>IF(D60=CALCS!B$17,1,IF(D60=CALCS!B$16,2,IF(D60=CALCS!B$15,3,IF(D60=CALCS!B$14,4,IF(D60=CALCS!B$13,5,IF(D60=CALCS!B$12,6,IF(D60=CALCS!B$11,7,IF(D60=CALCS!B$10,8,IF(D60=CALCS!B$9,9,IF(D60=CALCS!B$8,10,IF(D60=CALCS!B$7,11,IF(D60=CALCS!B$6,12,IF(D60=CALCS!B$5,13,IF(D60=CALCS!B$31,1,IF(D60=CALCS!B$44,2,IF(D60=CALCS!B$30,2,IF(D60=CALCS!B$43,3,IF(D60=CALCS!B$29,3,IF(D60=CALCS!B$28,4,IF(D60=CALCS!B$41,5,IF(D60=CALCS!B$27,5,IF(D60=CALCS!B$26,6,IF(D60=CALCS!B$39,7,IF(D60=CALCS!B$25,7,IF(D60=CALCS!B$24,8,IF(D60=CALCS!B$37,9,IF(D60=CALCS!B$23,9,IF(D60=CALCS!B$22,10,IF(D60=CALCS!B$35,11,IF(D60=CALCS!B$21,11,IF(D60=CALCS!B$34,12,IF(D60=CALCS!B$20,12,IF(D60=CALCS!B$33,13,IF(D60=CALCS!B$19,13,0))))))))))))))))))))))))))))))))))</f>
        <v>0</v>
      </c>
      <c r="X60" s="5">
        <f t="shared" si="30"/>
        <v>1</v>
      </c>
      <c r="Y60" s="1">
        <f t="shared" si="31"/>
        <v>0</v>
      </c>
      <c r="Z60" s="5"/>
      <c r="AA60" s="5">
        <f t="shared" si="54"/>
        <v>1</v>
      </c>
      <c r="AB60" s="5"/>
      <c r="AC60" s="1">
        <f t="shared" si="32"/>
        <v>0</v>
      </c>
      <c r="AD60" s="1">
        <f t="shared" si="33"/>
        <v>0</v>
      </c>
      <c r="AE60" s="1">
        <f t="shared" si="34"/>
        <v>0</v>
      </c>
      <c r="AF60" s="1">
        <f t="shared" si="35"/>
        <v>0</v>
      </c>
      <c r="AG60" s="1">
        <f t="shared" si="36"/>
        <v>0</v>
      </c>
      <c r="AH60" s="1">
        <f t="shared" si="37"/>
        <v>0</v>
      </c>
      <c r="AI60" s="1">
        <f t="shared" si="38"/>
        <v>0</v>
      </c>
      <c r="AJ60" s="5">
        <f t="shared" si="39"/>
        <v>0</v>
      </c>
      <c r="AK60" s="5"/>
      <c r="AL60" s="5">
        <f t="shared" si="40"/>
        <v>0</v>
      </c>
      <c r="AM60" s="5">
        <f t="shared" si="41"/>
        <v>1</v>
      </c>
      <c r="AN60" s="5">
        <f t="shared" si="55"/>
        <v>1</v>
      </c>
      <c r="AP60" s="6">
        <f t="shared" si="42"/>
        <v>4</v>
      </c>
      <c r="AQ60" s="7">
        <f t="shared" ca="1" si="43"/>
        <v>0</v>
      </c>
      <c r="AR60" s="7">
        <f t="shared" ca="1" si="44"/>
        <v>0</v>
      </c>
      <c r="AS60" s="1">
        <f t="shared" si="25"/>
        <v>0</v>
      </c>
      <c r="AT60" s="1">
        <f t="shared" si="45"/>
        <v>0</v>
      </c>
      <c r="AU60" s="1">
        <f t="shared" si="46"/>
        <v>0</v>
      </c>
      <c r="AV60" s="3">
        <f t="shared" si="47"/>
        <v>0</v>
      </c>
      <c r="AW60" s="3">
        <f t="shared" si="48"/>
        <v>0</v>
      </c>
      <c r="AX60" s="8">
        <f t="shared" si="49"/>
        <v>0</v>
      </c>
      <c r="AY60" s="8">
        <f t="shared" si="50"/>
        <v>0</v>
      </c>
      <c r="AZ60" s="1">
        <f t="shared" si="51"/>
        <v>0</v>
      </c>
      <c r="BA60" s="4">
        <f t="shared" si="52"/>
        <v>0</v>
      </c>
      <c r="BB60" s="1">
        <f t="shared" si="56"/>
        <v>0</v>
      </c>
    </row>
    <row r="61" spans="1:54" x14ac:dyDescent="0.2">
      <c r="A61" s="52" t="str">
        <f t="shared" si="20"/>
        <v/>
      </c>
      <c r="B61" s="44"/>
      <c r="C61" s="44"/>
      <c r="D61" s="44"/>
      <c r="E61" s="45"/>
      <c r="F61" s="45"/>
      <c r="G61" s="46"/>
      <c r="H61" s="46"/>
      <c r="I61" s="43">
        <v>57</v>
      </c>
      <c r="J61" s="44"/>
      <c r="K61" s="44"/>
      <c r="L61" s="44"/>
      <c r="M61" s="44"/>
      <c r="N61" s="44"/>
      <c r="O61" s="44"/>
      <c r="P61" s="41"/>
      <c r="Q61" s="53"/>
      <c r="R61" s="53"/>
      <c r="S61" s="47"/>
      <c r="U61" s="1" t="str">
        <f t="shared" si="53"/>
        <v/>
      </c>
      <c r="V61" s="1" t="str">
        <f t="shared" si="57"/>
        <v/>
      </c>
      <c r="W61" s="1">
        <f>IF(D61=CALCS!B$17,1,IF(D61=CALCS!B$16,2,IF(D61=CALCS!B$15,3,IF(D61=CALCS!B$14,4,IF(D61=CALCS!B$13,5,IF(D61=CALCS!B$12,6,IF(D61=CALCS!B$11,7,IF(D61=CALCS!B$10,8,IF(D61=CALCS!B$9,9,IF(D61=CALCS!B$8,10,IF(D61=CALCS!B$7,11,IF(D61=CALCS!B$6,12,IF(D61=CALCS!B$5,13,IF(D61=CALCS!B$31,1,IF(D61=CALCS!B$44,2,IF(D61=CALCS!B$30,2,IF(D61=CALCS!B$43,3,IF(D61=CALCS!B$29,3,IF(D61=CALCS!B$28,4,IF(D61=CALCS!B$41,5,IF(D61=CALCS!B$27,5,IF(D61=CALCS!B$26,6,IF(D61=CALCS!B$39,7,IF(D61=CALCS!B$25,7,IF(D61=CALCS!B$24,8,IF(D61=CALCS!B$37,9,IF(D61=CALCS!B$23,9,IF(D61=CALCS!B$22,10,IF(D61=CALCS!B$35,11,IF(D61=CALCS!B$21,11,IF(D61=CALCS!B$34,12,IF(D61=CALCS!B$20,12,IF(D61=CALCS!B$33,13,IF(D61=CALCS!B$19,13,0))))))))))))))))))))))))))))))))))</f>
        <v>0</v>
      </c>
      <c r="X61" s="5">
        <f t="shared" si="30"/>
        <v>1</v>
      </c>
      <c r="Y61" s="1">
        <f t="shared" si="31"/>
        <v>0</v>
      </c>
      <c r="Z61" s="5"/>
      <c r="AA61" s="5">
        <f t="shared" si="54"/>
        <v>1</v>
      </c>
      <c r="AB61" s="5"/>
      <c r="AC61" s="1">
        <f t="shared" si="32"/>
        <v>0</v>
      </c>
      <c r="AD61" s="1">
        <f t="shared" si="33"/>
        <v>0</v>
      </c>
      <c r="AE61" s="1">
        <f t="shared" si="34"/>
        <v>0</v>
      </c>
      <c r="AF61" s="1">
        <f t="shared" si="35"/>
        <v>0</v>
      </c>
      <c r="AG61" s="1">
        <f t="shared" si="36"/>
        <v>0</v>
      </c>
      <c r="AH61" s="1">
        <f t="shared" si="37"/>
        <v>0</v>
      </c>
      <c r="AI61" s="1">
        <f t="shared" si="38"/>
        <v>0</v>
      </c>
      <c r="AJ61" s="5">
        <f t="shared" si="39"/>
        <v>0</v>
      </c>
      <c r="AK61" s="5"/>
      <c r="AL61" s="5">
        <f t="shared" si="40"/>
        <v>0</v>
      </c>
      <c r="AM61" s="5">
        <f t="shared" si="41"/>
        <v>1</v>
      </c>
      <c r="AN61" s="5">
        <f t="shared" si="55"/>
        <v>1</v>
      </c>
      <c r="AP61" s="6">
        <f t="shared" si="42"/>
        <v>4</v>
      </c>
      <c r="AQ61" s="7">
        <f t="shared" ca="1" si="43"/>
        <v>0</v>
      </c>
      <c r="AR61" s="7">
        <f t="shared" ca="1" si="44"/>
        <v>0</v>
      </c>
      <c r="AS61" s="1">
        <f t="shared" si="25"/>
        <v>0</v>
      </c>
      <c r="AT61" s="1">
        <f t="shared" si="45"/>
        <v>0</v>
      </c>
      <c r="AU61" s="1">
        <f t="shared" si="46"/>
        <v>0</v>
      </c>
      <c r="AV61" s="3">
        <f t="shared" si="47"/>
        <v>0</v>
      </c>
      <c r="AW61" s="3">
        <f t="shared" si="48"/>
        <v>0</v>
      </c>
      <c r="AX61" s="8">
        <f t="shared" si="49"/>
        <v>0</v>
      </c>
      <c r="AY61" s="8">
        <f t="shared" si="50"/>
        <v>0</v>
      </c>
      <c r="AZ61" s="1">
        <f t="shared" si="51"/>
        <v>0</v>
      </c>
      <c r="BA61" s="4">
        <f t="shared" si="52"/>
        <v>0</v>
      </c>
      <c r="BB61" s="1">
        <f t="shared" si="56"/>
        <v>0</v>
      </c>
    </row>
    <row r="62" spans="1:54" x14ac:dyDescent="0.2">
      <c r="A62" s="52" t="str">
        <f t="shared" si="20"/>
        <v/>
      </c>
      <c r="B62" s="44"/>
      <c r="C62" s="44"/>
      <c r="D62" s="44"/>
      <c r="E62" s="45"/>
      <c r="F62" s="45"/>
      <c r="G62" s="46"/>
      <c r="H62" s="46"/>
      <c r="I62" s="43">
        <v>58</v>
      </c>
      <c r="J62" s="44"/>
      <c r="K62" s="44"/>
      <c r="L62" s="44"/>
      <c r="M62" s="44"/>
      <c r="N62" s="44"/>
      <c r="O62" s="44"/>
      <c r="P62" s="41"/>
      <c r="Q62" s="53"/>
      <c r="R62" s="53"/>
      <c r="S62" s="47"/>
      <c r="U62" s="1" t="str">
        <f t="shared" si="53"/>
        <v/>
      </c>
      <c r="V62" s="1" t="str">
        <f t="shared" si="57"/>
        <v/>
      </c>
      <c r="W62" s="1">
        <f>IF(D62=CALCS!B$17,1,IF(D62=CALCS!B$16,2,IF(D62=CALCS!B$15,3,IF(D62=CALCS!B$14,4,IF(D62=CALCS!B$13,5,IF(D62=CALCS!B$12,6,IF(D62=CALCS!B$11,7,IF(D62=CALCS!B$10,8,IF(D62=CALCS!B$9,9,IF(D62=CALCS!B$8,10,IF(D62=CALCS!B$7,11,IF(D62=CALCS!B$6,12,IF(D62=CALCS!B$5,13,IF(D62=CALCS!B$31,1,IF(D62=CALCS!B$44,2,IF(D62=CALCS!B$30,2,IF(D62=CALCS!B$43,3,IF(D62=CALCS!B$29,3,IF(D62=CALCS!B$28,4,IF(D62=CALCS!B$41,5,IF(D62=CALCS!B$27,5,IF(D62=CALCS!B$26,6,IF(D62=CALCS!B$39,7,IF(D62=CALCS!B$25,7,IF(D62=CALCS!B$24,8,IF(D62=CALCS!B$37,9,IF(D62=CALCS!B$23,9,IF(D62=CALCS!B$22,10,IF(D62=CALCS!B$35,11,IF(D62=CALCS!B$21,11,IF(D62=CALCS!B$34,12,IF(D62=CALCS!B$20,12,IF(D62=CALCS!B$33,13,IF(D62=CALCS!B$19,13,0))))))))))))))))))))))))))))))))))</f>
        <v>0</v>
      </c>
      <c r="X62" s="5">
        <f t="shared" si="30"/>
        <v>1</v>
      </c>
      <c r="Y62" s="1">
        <f t="shared" si="31"/>
        <v>0</v>
      </c>
      <c r="Z62" s="5"/>
      <c r="AA62" s="5">
        <f t="shared" si="54"/>
        <v>1</v>
      </c>
      <c r="AB62" s="5"/>
      <c r="AC62" s="1">
        <f t="shared" si="32"/>
        <v>0</v>
      </c>
      <c r="AD62" s="1">
        <f t="shared" si="33"/>
        <v>0</v>
      </c>
      <c r="AE62" s="1">
        <f t="shared" si="34"/>
        <v>0</v>
      </c>
      <c r="AF62" s="1">
        <f t="shared" si="35"/>
        <v>0</v>
      </c>
      <c r="AG62" s="1">
        <f t="shared" si="36"/>
        <v>0</v>
      </c>
      <c r="AH62" s="1">
        <f t="shared" si="37"/>
        <v>0</v>
      </c>
      <c r="AI62" s="1">
        <f t="shared" si="38"/>
        <v>0</v>
      </c>
      <c r="AJ62" s="5">
        <f t="shared" si="39"/>
        <v>0</v>
      </c>
      <c r="AK62" s="5"/>
      <c r="AL62" s="5">
        <f t="shared" si="40"/>
        <v>0</v>
      </c>
      <c r="AM62" s="5">
        <f t="shared" si="41"/>
        <v>1</v>
      </c>
      <c r="AN62" s="5">
        <f t="shared" si="55"/>
        <v>1</v>
      </c>
      <c r="AP62" s="6">
        <f t="shared" si="42"/>
        <v>4</v>
      </c>
      <c r="AQ62" s="7">
        <f t="shared" ca="1" si="43"/>
        <v>0</v>
      </c>
      <c r="AR62" s="7">
        <f t="shared" ca="1" si="44"/>
        <v>0</v>
      </c>
      <c r="AS62" s="1">
        <f t="shared" si="25"/>
        <v>0</v>
      </c>
      <c r="AT62" s="1">
        <f t="shared" si="45"/>
        <v>0</v>
      </c>
      <c r="AU62" s="1">
        <f t="shared" si="46"/>
        <v>0</v>
      </c>
      <c r="AV62" s="3">
        <f t="shared" si="47"/>
        <v>0</v>
      </c>
      <c r="AW62" s="3">
        <f t="shared" si="48"/>
        <v>0</v>
      </c>
      <c r="AX62" s="8">
        <f t="shared" si="49"/>
        <v>0</v>
      </c>
      <c r="AY62" s="8">
        <f t="shared" si="50"/>
        <v>0</v>
      </c>
      <c r="AZ62" s="1">
        <f t="shared" si="51"/>
        <v>0</v>
      </c>
      <c r="BA62" s="4">
        <f t="shared" si="52"/>
        <v>0</v>
      </c>
      <c r="BB62" s="1">
        <f t="shared" si="56"/>
        <v>0</v>
      </c>
    </row>
    <row r="63" spans="1:54" x14ac:dyDescent="0.2">
      <c r="A63" s="52" t="str">
        <f t="shared" si="20"/>
        <v/>
      </c>
      <c r="B63" s="44"/>
      <c r="C63" s="44"/>
      <c r="D63" s="44"/>
      <c r="E63" s="45"/>
      <c r="F63" s="45"/>
      <c r="G63" s="46"/>
      <c r="H63" s="46"/>
      <c r="I63" s="43">
        <v>59</v>
      </c>
      <c r="J63" s="44"/>
      <c r="K63" s="44"/>
      <c r="L63" s="44"/>
      <c r="M63" s="44"/>
      <c r="N63" s="44"/>
      <c r="O63" s="44"/>
      <c r="P63" s="41"/>
      <c r="Q63" s="53"/>
      <c r="R63" s="53"/>
      <c r="S63" s="47"/>
      <c r="U63" s="1" t="str">
        <f t="shared" si="53"/>
        <v/>
      </c>
      <c r="V63" s="1" t="str">
        <f t="shared" si="57"/>
        <v/>
      </c>
      <c r="W63" s="1">
        <f>IF(D63=CALCS!B$17,1,IF(D63=CALCS!B$16,2,IF(D63=CALCS!B$15,3,IF(D63=CALCS!B$14,4,IF(D63=CALCS!B$13,5,IF(D63=CALCS!B$12,6,IF(D63=CALCS!B$11,7,IF(D63=CALCS!B$10,8,IF(D63=CALCS!B$9,9,IF(D63=CALCS!B$8,10,IF(D63=CALCS!B$7,11,IF(D63=CALCS!B$6,12,IF(D63=CALCS!B$5,13,IF(D63=CALCS!B$31,1,IF(D63=CALCS!B$44,2,IF(D63=CALCS!B$30,2,IF(D63=CALCS!B$43,3,IF(D63=CALCS!B$29,3,IF(D63=CALCS!B$28,4,IF(D63=CALCS!B$41,5,IF(D63=CALCS!B$27,5,IF(D63=CALCS!B$26,6,IF(D63=CALCS!B$39,7,IF(D63=CALCS!B$25,7,IF(D63=CALCS!B$24,8,IF(D63=CALCS!B$37,9,IF(D63=CALCS!B$23,9,IF(D63=CALCS!B$22,10,IF(D63=CALCS!B$35,11,IF(D63=CALCS!B$21,11,IF(D63=CALCS!B$34,12,IF(D63=CALCS!B$20,12,IF(D63=CALCS!B$33,13,IF(D63=CALCS!B$19,13,0))))))))))))))))))))))))))))))))))</f>
        <v>0</v>
      </c>
      <c r="X63" s="5">
        <f t="shared" si="30"/>
        <v>1</v>
      </c>
      <c r="Y63" s="1">
        <f t="shared" si="31"/>
        <v>0</v>
      </c>
      <c r="Z63" s="5"/>
      <c r="AA63" s="5">
        <f t="shared" si="54"/>
        <v>1</v>
      </c>
      <c r="AB63" s="5"/>
      <c r="AC63" s="1">
        <f t="shared" si="32"/>
        <v>0</v>
      </c>
      <c r="AD63" s="1">
        <f t="shared" si="33"/>
        <v>0</v>
      </c>
      <c r="AE63" s="1">
        <f t="shared" si="34"/>
        <v>0</v>
      </c>
      <c r="AF63" s="1">
        <f t="shared" si="35"/>
        <v>0</v>
      </c>
      <c r="AG63" s="1">
        <f t="shared" si="36"/>
        <v>0</v>
      </c>
      <c r="AH63" s="1">
        <f t="shared" si="37"/>
        <v>0</v>
      </c>
      <c r="AI63" s="1">
        <f t="shared" si="38"/>
        <v>0</v>
      </c>
      <c r="AJ63" s="5">
        <f t="shared" si="39"/>
        <v>0</v>
      </c>
      <c r="AK63" s="5"/>
      <c r="AL63" s="5">
        <f t="shared" si="40"/>
        <v>0</v>
      </c>
      <c r="AM63" s="5">
        <f t="shared" si="41"/>
        <v>1</v>
      </c>
      <c r="AN63" s="5">
        <f t="shared" si="55"/>
        <v>1</v>
      </c>
      <c r="AP63" s="6">
        <f t="shared" si="42"/>
        <v>4</v>
      </c>
      <c r="AQ63" s="7">
        <f t="shared" ca="1" si="43"/>
        <v>0</v>
      </c>
      <c r="AR63" s="7">
        <f t="shared" ca="1" si="44"/>
        <v>0</v>
      </c>
      <c r="AS63" s="1">
        <f t="shared" si="25"/>
        <v>0</v>
      </c>
      <c r="AT63" s="1">
        <f t="shared" si="45"/>
        <v>0</v>
      </c>
      <c r="AU63" s="1">
        <f t="shared" si="46"/>
        <v>0</v>
      </c>
      <c r="AV63" s="3">
        <f t="shared" si="47"/>
        <v>0</v>
      </c>
      <c r="AW63" s="3">
        <f t="shared" si="48"/>
        <v>0</v>
      </c>
      <c r="AX63" s="8">
        <f t="shared" si="49"/>
        <v>0</v>
      </c>
      <c r="AY63" s="8">
        <f t="shared" si="50"/>
        <v>0</v>
      </c>
      <c r="AZ63" s="1">
        <f t="shared" si="51"/>
        <v>0</v>
      </c>
      <c r="BA63" s="4">
        <f t="shared" si="52"/>
        <v>0</v>
      </c>
      <c r="BB63" s="1">
        <f t="shared" si="56"/>
        <v>0</v>
      </c>
    </row>
    <row r="64" spans="1:54" x14ac:dyDescent="0.2">
      <c r="A64" s="52" t="str">
        <f t="shared" si="20"/>
        <v/>
      </c>
      <c r="B64" s="44"/>
      <c r="C64" s="44"/>
      <c r="D64" s="44"/>
      <c r="E64" s="45"/>
      <c r="F64" s="45"/>
      <c r="G64" s="46"/>
      <c r="H64" s="46"/>
      <c r="I64" s="43">
        <v>60</v>
      </c>
      <c r="J64" s="44"/>
      <c r="K64" s="44"/>
      <c r="L64" s="44"/>
      <c r="M64" s="44"/>
      <c r="N64" s="44"/>
      <c r="O64" s="44"/>
      <c r="P64" s="41"/>
      <c r="Q64" s="53"/>
      <c r="R64" s="53"/>
      <c r="S64" s="47"/>
      <c r="U64" s="1" t="str">
        <f t="shared" si="53"/>
        <v/>
      </c>
      <c r="V64" s="1" t="str">
        <f t="shared" si="57"/>
        <v/>
      </c>
      <c r="W64" s="1">
        <f>IF(D64=CALCS!B$17,1,IF(D64=CALCS!B$16,2,IF(D64=CALCS!B$15,3,IF(D64=CALCS!B$14,4,IF(D64=CALCS!B$13,5,IF(D64=CALCS!B$12,6,IF(D64=CALCS!B$11,7,IF(D64=CALCS!B$10,8,IF(D64=CALCS!B$9,9,IF(D64=CALCS!B$8,10,IF(D64=CALCS!B$7,11,IF(D64=CALCS!B$6,12,IF(D64=CALCS!B$5,13,IF(D64=CALCS!B$31,1,IF(D64=CALCS!B$44,2,IF(D64=CALCS!B$30,2,IF(D64=CALCS!B$43,3,IF(D64=CALCS!B$29,3,IF(D64=CALCS!B$28,4,IF(D64=CALCS!B$41,5,IF(D64=CALCS!B$27,5,IF(D64=CALCS!B$26,6,IF(D64=CALCS!B$39,7,IF(D64=CALCS!B$25,7,IF(D64=CALCS!B$24,8,IF(D64=CALCS!B$37,9,IF(D64=CALCS!B$23,9,IF(D64=CALCS!B$22,10,IF(D64=CALCS!B$35,11,IF(D64=CALCS!B$21,11,IF(D64=CALCS!B$34,12,IF(D64=CALCS!B$20,12,IF(D64=CALCS!B$33,13,IF(D64=CALCS!B$19,13,0))))))))))))))))))))))))))))))))))</f>
        <v>0</v>
      </c>
      <c r="X64" s="5">
        <f t="shared" si="30"/>
        <v>1</v>
      </c>
      <c r="Y64" s="1">
        <f t="shared" si="31"/>
        <v>0</v>
      </c>
      <c r="Z64" s="5"/>
      <c r="AA64" s="5">
        <f t="shared" si="54"/>
        <v>1</v>
      </c>
      <c r="AB64" s="5"/>
      <c r="AC64" s="1">
        <f t="shared" si="32"/>
        <v>0</v>
      </c>
      <c r="AD64" s="1">
        <f t="shared" si="33"/>
        <v>0</v>
      </c>
      <c r="AE64" s="1">
        <f t="shared" si="34"/>
        <v>0</v>
      </c>
      <c r="AF64" s="1">
        <f t="shared" si="35"/>
        <v>0</v>
      </c>
      <c r="AG64" s="1">
        <f t="shared" si="36"/>
        <v>0</v>
      </c>
      <c r="AH64" s="1">
        <f t="shared" si="37"/>
        <v>0</v>
      </c>
      <c r="AI64" s="1">
        <f t="shared" si="38"/>
        <v>0</v>
      </c>
      <c r="AJ64" s="5">
        <f t="shared" si="39"/>
        <v>0</v>
      </c>
      <c r="AK64" s="5"/>
      <c r="AL64" s="5">
        <f t="shared" si="40"/>
        <v>0</v>
      </c>
      <c r="AM64" s="5">
        <f t="shared" si="41"/>
        <v>1</v>
      </c>
      <c r="AN64" s="5">
        <f t="shared" si="55"/>
        <v>1</v>
      </c>
      <c r="AP64" s="6">
        <f t="shared" si="42"/>
        <v>4</v>
      </c>
      <c r="AQ64" s="7">
        <f t="shared" ca="1" si="43"/>
        <v>0</v>
      </c>
      <c r="AR64" s="7">
        <f t="shared" ca="1" si="44"/>
        <v>0</v>
      </c>
      <c r="AS64" s="1">
        <f t="shared" si="25"/>
        <v>0</v>
      </c>
      <c r="AT64" s="1">
        <f t="shared" si="45"/>
        <v>0</v>
      </c>
      <c r="AU64" s="1">
        <f t="shared" si="46"/>
        <v>0</v>
      </c>
      <c r="AV64" s="3">
        <f t="shared" si="47"/>
        <v>0</v>
      </c>
      <c r="AW64" s="3">
        <f t="shared" si="48"/>
        <v>0</v>
      </c>
      <c r="AX64" s="8">
        <f t="shared" si="49"/>
        <v>0</v>
      </c>
      <c r="AY64" s="8">
        <f t="shared" si="50"/>
        <v>0</v>
      </c>
      <c r="AZ64" s="1">
        <f t="shared" si="51"/>
        <v>0</v>
      </c>
      <c r="BA64" s="4">
        <f t="shared" si="52"/>
        <v>0</v>
      </c>
      <c r="BB64" s="1">
        <f t="shared" si="56"/>
        <v>0</v>
      </c>
    </row>
    <row r="65" spans="1:54" x14ac:dyDescent="0.2">
      <c r="A65" s="52" t="str">
        <f t="shared" si="20"/>
        <v/>
      </c>
      <c r="B65" s="44"/>
      <c r="C65" s="44"/>
      <c r="D65" s="44"/>
      <c r="E65" s="45"/>
      <c r="F65" s="45"/>
      <c r="G65" s="46"/>
      <c r="H65" s="46"/>
      <c r="I65" s="43">
        <v>61</v>
      </c>
      <c r="J65" s="44"/>
      <c r="K65" s="44"/>
      <c r="L65" s="44"/>
      <c r="M65" s="44"/>
      <c r="N65" s="44"/>
      <c r="O65" s="44"/>
      <c r="P65" s="41"/>
      <c r="Q65" s="53"/>
      <c r="R65" s="53"/>
      <c r="S65" s="47"/>
      <c r="U65" s="1" t="str">
        <f t="shared" si="53"/>
        <v/>
      </c>
      <c r="V65" s="1" t="str">
        <f t="shared" si="57"/>
        <v/>
      </c>
      <c r="W65" s="1">
        <f>IF(D65=CALCS!B$17,1,IF(D65=CALCS!B$16,2,IF(D65=CALCS!B$15,3,IF(D65=CALCS!B$14,4,IF(D65=CALCS!B$13,5,IF(D65=CALCS!B$12,6,IF(D65=CALCS!B$11,7,IF(D65=CALCS!B$10,8,IF(D65=CALCS!B$9,9,IF(D65=CALCS!B$8,10,IF(D65=CALCS!B$7,11,IF(D65=CALCS!B$6,12,IF(D65=CALCS!B$5,13,IF(D65=CALCS!B$31,1,IF(D65=CALCS!B$44,2,IF(D65=CALCS!B$30,2,IF(D65=CALCS!B$43,3,IF(D65=CALCS!B$29,3,IF(D65=CALCS!B$28,4,IF(D65=CALCS!B$41,5,IF(D65=CALCS!B$27,5,IF(D65=CALCS!B$26,6,IF(D65=CALCS!B$39,7,IF(D65=CALCS!B$25,7,IF(D65=CALCS!B$24,8,IF(D65=CALCS!B$37,9,IF(D65=CALCS!B$23,9,IF(D65=CALCS!B$22,10,IF(D65=CALCS!B$35,11,IF(D65=CALCS!B$21,11,IF(D65=CALCS!B$34,12,IF(D65=CALCS!B$20,12,IF(D65=CALCS!B$33,13,IF(D65=CALCS!B$19,13,0))))))))))))))))))))))))))))))))))</f>
        <v>0</v>
      </c>
      <c r="X65" s="5">
        <f t="shared" si="30"/>
        <v>1</v>
      </c>
      <c r="Y65" s="1">
        <f t="shared" si="31"/>
        <v>0</v>
      </c>
      <c r="Z65" s="5"/>
      <c r="AA65" s="5">
        <f t="shared" si="54"/>
        <v>1</v>
      </c>
      <c r="AB65" s="5"/>
      <c r="AC65" s="1">
        <f t="shared" si="32"/>
        <v>0</v>
      </c>
      <c r="AD65" s="1">
        <f t="shared" si="33"/>
        <v>0</v>
      </c>
      <c r="AE65" s="1">
        <f t="shared" si="34"/>
        <v>0</v>
      </c>
      <c r="AF65" s="1">
        <f t="shared" si="35"/>
        <v>0</v>
      </c>
      <c r="AG65" s="1">
        <f t="shared" si="36"/>
        <v>0</v>
      </c>
      <c r="AH65" s="1">
        <f t="shared" si="37"/>
        <v>0</v>
      </c>
      <c r="AI65" s="1">
        <f t="shared" si="38"/>
        <v>0</v>
      </c>
      <c r="AJ65" s="5">
        <f t="shared" si="39"/>
        <v>0</v>
      </c>
      <c r="AK65" s="5"/>
      <c r="AL65" s="5">
        <f t="shared" si="40"/>
        <v>0</v>
      </c>
      <c r="AM65" s="5">
        <f t="shared" si="41"/>
        <v>1</v>
      </c>
      <c r="AN65" s="5">
        <f t="shared" si="55"/>
        <v>1</v>
      </c>
      <c r="AP65" s="6">
        <f t="shared" si="42"/>
        <v>4</v>
      </c>
      <c r="AQ65" s="7">
        <f t="shared" ca="1" si="43"/>
        <v>0</v>
      </c>
      <c r="AR65" s="7">
        <f t="shared" ca="1" si="44"/>
        <v>0</v>
      </c>
      <c r="AS65" s="1">
        <f t="shared" si="25"/>
        <v>0</v>
      </c>
      <c r="AT65" s="1">
        <f t="shared" si="45"/>
        <v>0</v>
      </c>
      <c r="AU65" s="1">
        <f t="shared" si="46"/>
        <v>0</v>
      </c>
      <c r="AV65" s="3">
        <f t="shared" si="47"/>
        <v>0</v>
      </c>
      <c r="AW65" s="3">
        <f t="shared" si="48"/>
        <v>0</v>
      </c>
      <c r="AX65" s="8">
        <f t="shared" si="49"/>
        <v>0</v>
      </c>
      <c r="AY65" s="8">
        <f t="shared" si="50"/>
        <v>0</v>
      </c>
      <c r="AZ65" s="1">
        <f t="shared" si="51"/>
        <v>0</v>
      </c>
      <c r="BA65" s="4">
        <f t="shared" si="52"/>
        <v>0</v>
      </c>
      <c r="BB65" s="1">
        <f t="shared" si="56"/>
        <v>0</v>
      </c>
    </row>
    <row r="66" spans="1:54" x14ac:dyDescent="0.2">
      <c r="A66" s="52" t="str">
        <f t="shared" si="20"/>
        <v/>
      </c>
      <c r="B66" s="44"/>
      <c r="C66" s="44"/>
      <c r="D66" s="44"/>
      <c r="E66" s="45"/>
      <c r="F66" s="45"/>
      <c r="G66" s="46"/>
      <c r="H66" s="46"/>
      <c r="I66" s="43">
        <v>62</v>
      </c>
      <c r="J66" s="44"/>
      <c r="K66" s="44"/>
      <c r="L66" s="44"/>
      <c r="M66" s="44"/>
      <c r="N66" s="44"/>
      <c r="O66" s="44"/>
      <c r="P66" s="41"/>
      <c r="Q66" s="53"/>
      <c r="R66" s="53"/>
      <c r="S66" s="47"/>
      <c r="U66" s="1" t="str">
        <f t="shared" si="53"/>
        <v/>
      </c>
      <c r="V66" s="1" t="str">
        <f t="shared" si="57"/>
        <v/>
      </c>
      <c r="W66" s="1">
        <f>IF(D66=CALCS!B$17,1,IF(D66=CALCS!B$16,2,IF(D66=CALCS!B$15,3,IF(D66=CALCS!B$14,4,IF(D66=CALCS!B$13,5,IF(D66=CALCS!B$12,6,IF(D66=CALCS!B$11,7,IF(D66=CALCS!B$10,8,IF(D66=CALCS!B$9,9,IF(D66=CALCS!B$8,10,IF(D66=CALCS!B$7,11,IF(D66=CALCS!B$6,12,IF(D66=CALCS!B$5,13,IF(D66=CALCS!B$31,1,IF(D66=CALCS!B$44,2,IF(D66=CALCS!B$30,2,IF(D66=CALCS!B$43,3,IF(D66=CALCS!B$29,3,IF(D66=CALCS!B$28,4,IF(D66=CALCS!B$41,5,IF(D66=CALCS!B$27,5,IF(D66=CALCS!B$26,6,IF(D66=CALCS!B$39,7,IF(D66=CALCS!B$25,7,IF(D66=CALCS!B$24,8,IF(D66=CALCS!B$37,9,IF(D66=CALCS!B$23,9,IF(D66=CALCS!B$22,10,IF(D66=CALCS!B$35,11,IF(D66=CALCS!B$21,11,IF(D66=CALCS!B$34,12,IF(D66=CALCS!B$20,12,IF(D66=CALCS!B$33,13,IF(D66=CALCS!B$19,13,0))))))))))))))))))))))))))))))))))</f>
        <v>0</v>
      </c>
      <c r="X66" s="5">
        <f t="shared" si="30"/>
        <v>1</v>
      </c>
      <c r="Y66" s="1">
        <f t="shared" si="31"/>
        <v>0</v>
      </c>
      <c r="Z66" s="5"/>
      <c r="AA66" s="5">
        <f t="shared" si="54"/>
        <v>1</v>
      </c>
      <c r="AB66" s="5"/>
      <c r="AC66" s="1">
        <f t="shared" si="32"/>
        <v>0</v>
      </c>
      <c r="AD66" s="1">
        <f t="shared" si="33"/>
        <v>0</v>
      </c>
      <c r="AE66" s="1">
        <f t="shared" si="34"/>
        <v>0</v>
      </c>
      <c r="AF66" s="1">
        <f t="shared" si="35"/>
        <v>0</v>
      </c>
      <c r="AG66" s="1">
        <f t="shared" si="36"/>
        <v>0</v>
      </c>
      <c r="AH66" s="1">
        <f t="shared" si="37"/>
        <v>0</v>
      </c>
      <c r="AI66" s="1">
        <f t="shared" si="38"/>
        <v>0</v>
      </c>
      <c r="AJ66" s="5">
        <f t="shared" si="39"/>
        <v>0</v>
      </c>
      <c r="AK66" s="5"/>
      <c r="AL66" s="5">
        <f t="shared" si="40"/>
        <v>0</v>
      </c>
      <c r="AM66" s="5">
        <f t="shared" si="41"/>
        <v>1</v>
      </c>
      <c r="AN66" s="5">
        <f t="shared" si="55"/>
        <v>1</v>
      </c>
      <c r="AP66" s="6">
        <f t="shared" si="42"/>
        <v>4</v>
      </c>
      <c r="AQ66" s="7">
        <f t="shared" ca="1" si="43"/>
        <v>0</v>
      </c>
      <c r="AR66" s="7">
        <f t="shared" ca="1" si="44"/>
        <v>0</v>
      </c>
      <c r="AS66" s="1">
        <f t="shared" si="25"/>
        <v>0</v>
      </c>
      <c r="AT66" s="1">
        <f t="shared" si="45"/>
        <v>0</v>
      </c>
      <c r="AU66" s="1">
        <f t="shared" si="46"/>
        <v>0</v>
      </c>
      <c r="AV66" s="3">
        <f t="shared" si="47"/>
        <v>0</v>
      </c>
      <c r="AW66" s="3">
        <f t="shared" si="48"/>
        <v>0</v>
      </c>
      <c r="AX66" s="8">
        <f t="shared" si="49"/>
        <v>0</v>
      </c>
      <c r="AY66" s="8">
        <f t="shared" si="50"/>
        <v>0</v>
      </c>
      <c r="AZ66" s="1">
        <f t="shared" si="51"/>
        <v>0</v>
      </c>
      <c r="BA66" s="4">
        <f t="shared" si="52"/>
        <v>0</v>
      </c>
      <c r="BB66" s="1">
        <f t="shared" si="56"/>
        <v>0</v>
      </c>
    </row>
    <row r="67" spans="1:54" x14ac:dyDescent="0.2">
      <c r="A67" s="52" t="str">
        <f t="shared" si="20"/>
        <v/>
      </c>
      <c r="B67" s="44"/>
      <c r="C67" s="44"/>
      <c r="D67" s="44"/>
      <c r="E67" s="45"/>
      <c r="F67" s="45"/>
      <c r="G67" s="46"/>
      <c r="H67" s="46"/>
      <c r="I67" s="43">
        <v>63</v>
      </c>
      <c r="J67" s="44"/>
      <c r="K67" s="44"/>
      <c r="L67" s="44"/>
      <c r="M67" s="44"/>
      <c r="N67" s="44"/>
      <c r="O67" s="44"/>
      <c r="P67" s="41"/>
      <c r="Q67" s="53"/>
      <c r="R67" s="53"/>
      <c r="S67" s="47"/>
      <c r="U67" s="1" t="str">
        <f t="shared" si="53"/>
        <v/>
      </c>
      <c r="V67" s="1" t="str">
        <f t="shared" si="57"/>
        <v/>
      </c>
      <c r="W67" s="1">
        <f>IF(D67=CALCS!B$17,1,IF(D67=CALCS!B$16,2,IF(D67=CALCS!B$15,3,IF(D67=CALCS!B$14,4,IF(D67=CALCS!B$13,5,IF(D67=CALCS!B$12,6,IF(D67=CALCS!B$11,7,IF(D67=CALCS!B$10,8,IF(D67=CALCS!B$9,9,IF(D67=CALCS!B$8,10,IF(D67=CALCS!B$7,11,IF(D67=CALCS!B$6,12,IF(D67=CALCS!B$5,13,IF(D67=CALCS!B$31,1,IF(D67=CALCS!B$44,2,IF(D67=CALCS!B$30,2,IF(D67=CALCS!B$43,3,IF(D67=CALCS!B$29,3,IF(D67=CALCS!B$28,4,IF(D67=CALCS!B$41,5,IF(D67=CALCS!B$27,5,IF(D67=CALCS!B$26,6,IF(D67=CALCS!B$39,7,IF(D67=CALCS!B$25,7,IF(D67=CALCS!B$24,8,IF(D67=CALCS!B$37,9,IF(D67=CALCS!B$23,9,IF(D67=CALCS!B$22,10,IF(D67=CALCS!B$35,11,IF(D67=CALCS!B$21,11,IF(D67=CALCS!B$34,12,IF(D67=CALCS!B$20,12,IF(D67=CALCS!B$33,13,IF(D67=CALCS!B$19,13,0))))))))))))))))))))))))))))))))))</f>
        <v>0</v>
      </c>
      <c r="X67" s="5">
        <f t="shared" si="30"/>
        <v>1</v>
      </c>
      <c r="Y67" s="1">
        <f t="shared" si="31"/>
        <v>0</v>
      </c>
      <c r="Z67" s="5"/>
      <c r="AA67" s="5">
        <f t="shared" si="54"/>
        <v>1</v>
      </c>
      <c r="AB67" s="5"/>
      <c r="AC67" s="1">
        <f t="shared" si="32"/>
        <v>0</v>
      </c>
      <c r="AD67" s="1">
        <f t="shared" si="33"/>
        <v>0</v>
      </c>
      <c r="AE67" s="1">
        <f t="shared" si="34"/>
        <v>0</v>
      </c>
      <c r="AF67" s="1">
        <f t="shared" si="35"/>
        <v>0</v>
      </c>
      <c r="AG67" s="1">
        <f t="shared" si="36"/>
        <v>0</v>
      </c>
      <c r="AH67" s="1">
        <f t="shared" si="37"/>
        <v>0</v>
      </c>
      <c r="AI67" s="1">
        <f t="shared" si="38"/>
        <v>0</v>
      </c>
      <c r="AJ67" s="5">
        <f t="shared" si="39"/>
        <v>0</v>
      </c>
      <c r="AK67" s="5"/>
      <c r="AL67" s="5">
        <f t="shared" si="40"/>
        <v>0</v>
      </c>
      <c r="AM67" s="5">
        <f t="shared" si="41"/>
        <v>1</v>
      </c>
      <c r="AN67" s="5">
        <f t="shared" si="55"/>
        <v>1</v>
      </c>
      <c r="AP67" s="6">
        <f t="shared" si="42"/>
        <v>4</v>
      </c>
      <c r="AQ67" s="7">
        <f t="shared" ca="1" si="43"/>
        <v>0</v>
      </c>
      <c r="AR67" s="7">
        <f t="shared" ca="1" si="44"/>
        <v>0</v>
      </c>
      <c r="AS67" s="1">
        <f t="shared" si="25"/>
        <v>0</v>
      </c>
      <c r="AT67" s="1">
        <f t="shared" si="45"/>
        <v>0</v>
      </c>
      <c r="AU67" s="1">
        <f t="shared" si="46"/>
        <v>0</v>
      </c>
      <c r="AV67" s="3">
        <f t="shared" si="47"/>
        <v>0</v>
      </c>
      <c r="AW67" s="3">
        <f t="shared" si="48"/>
        <v>0</v>
      </c>
      <c r="AX67" s="8">
        <f t="shared" si="49"/>
        <v>0</v>
      </c>
      <c r="AY67" s="8">
        <f t="shared" si="50"/>
        <v>0</v>
      </c>
      <c r="AZ67" s="1">
        <f t="shared" si="51"/>
        <v>0</v>
      </c>
      <c r="BA67" s="4">
        <f t="shared" si="52"/>
        <v>0</v>
      </c>
      <c r="BB67" s="1">
        <f t="shared" si="56"/>
        <v>0</v>
      </c>
    </row>
    <row r="68" spans="1:54" x14ac:dyDescent="0.2">
      <c r="A68" s="52" t="str">
        <f t="shared" si="20"/>
        <v/>
      </c>
      <c r="B68" s="44"/>
      <c r="C68" s="44"/>
      <c r="D68" s="44"/>
      <c r="E68" s="45"/>
      <c r="F68" s="45"/>
      <c r="G68" s="46"/>
      <c r="H68" s="46"/>
      <c r="I68" s="43">
        <v>64</v>
      </c>
      <c r="J68" s="44"/>
      <c r="K68" s="44"/>
      <c r="L68" s="44"/>
      <c r="M68" s="44"/>
      <c r="N68" s="44"/>
      <c r="O68" s="44"/>
      <c r="P68" s="41"/>
      <c r="Q68" s="53"/>
      <c r="R68" s="53"/>
      <c r="S68" s="47"/>
      <c r="U68" s="1" t="str">
        <f t="shared" si="53"/>
        <v/>
      </c>
      <c r="V68" s="1" t="str">
        <f t="shared" si="57"/>
        <v/>
      </c>
      <c r="W68" s="1">
        <f>IF(D68=CALCS!B$17,1,IF(D68=CALCS!B$16,2,IF(D68=CALCS!B$15,3,IF(D68=CALCS!B$14,4,IF(D68=CALCS!B$13,5,IF(D68=CALCS!B$12,6,IF(D68=CALCS!B$11,7,IF(D68=CALCS!B$10,8,IF(D68=CALCS!B$9,9,IF(D68=CALCS!B$8,10,IF(D68=CALCS!B$7,11,IF(D68=CALCS!B$6,12,IF(D68=CALCS!B$5,13,IF(D68=CALCS!B$31,1,IF(D68=CALCS!B$44,2,IF(D68=CALCS!B$30,2,IF(D68=CALCS!B$43,3,IF(D68=CALCS!B$29,3,IF(D68=CALCS!B$28,4,IF(D68=CALCS!B$41,5,IF(D68=CALCS!B$27,5,IF(D68=CALCS!B$26,6,IF(D68=CALCS!B$39,7,IF(D68=CALCS!B$25,7,IF(D68=CALCS!B$24,8,IF(D68=CALCS!B$37,9,IF(D68=CALCS!B$23,9,IF(D68=CALCS!B$22,10,IF(D68=CALCS!B$35,11,IF(D68=CALCS!B$21,11,IF(D68=CALCS!B$34,12,IF(D68=CALCS!B$20,12,IF(D68=CALCS!B$33,13,IF(D68=CALCS!B$19,13,0))))))))))))))))))))))))))))))))))</f>
        <v>0</v>
      </c>
      <c r="X68" s="5">
        <f t="shared" si="30"/>
        <v>1</v>
      </c>
      <c r="Y68" s="1">
        <f t="shared" si="31"/>
        <v>0</v>
      </c>
      <c r="Z68" s="5"/>
      <c r="AA68" s="5">
        <f t="shared" si="54"/>
        <v>1</v>
      </c>
      <c r="AB68" s="5"/>
      <c r="AC68" s="1">
        <f t="shared" si="32"/>
        <v>0</v>
      </c>
      <c r="AD68" s="1">
        <f t="shared" si="33"/>
        <v>0</v>
      </c>
      <c r="AE68" s="1">
        <f t="shared" si="34"/>
        <v>0</v>
      </c>
      <c r="AF68" s="1">
        <f t="shared" si="35"/>
        <v>0</v>
      </c>
      <c r="AG68" s="1">
        <f t="shared" si="36"/>
        <v>0</v>
      </c>
      <c r="AH68" s="1">
        <f t="shared" si="37"/>
        <v>0</v>
      </c>
      <c r="AI68" s="1">
        <f t="shared" si="38"/>
        <v>0</v>
      </c>
      <c r="AJ68" s="5">
        <f t="shared" si="39"/>
        <v>0</v>
      </c>
      <c r="AK68" s="5"/>
      <c r="AL68" s="5">
        <f t="shared" si="40"/>
        <v>0</v>
      </c>
      <c r="AM68" s="5">
        <f t="shared" si="41"/>
        <v>1</v>
      </c>
      <c r="AN68" s="5">
        <f t="shared" si="55"/>
        <v>1</v>
      </c>
      <c r="AP68" s="6">
        <f t="shared" si="42"/>
        <v>4</v>
      </c>
      <c r="AQ68" s="7">
        <f t="shared" ca="1" si="43"/>
        <v>0</v>
      </c>
      <c r="AR68" s="7">
        <f t="shared" ca="1" si="44"/>
        <v>0</v>
      </c>
      <c r="AS68" s="1">
        <f t="shared" si="25"/>
        <v>0</v>
      </c>
      <c r="AT68" s="1">
        <f t="shared" si="45"/>
        <v>0</v>
      </c>
      <c r="AU68" s="1">
        <f t="shared" si="46"/>
        <v>0</v>
      </c>
      <c r="AV68" s="3">
        <f t="shared" si="47"/>
        <v>0</v>
      </c>
      <c r="AW68" s="3">
        <f t="shared" si="48"/>
        <v>0</v>
      </c>
      <c r="AX68" s="8">
        <f t="shared" si="49"/>
        <v>0</v>
      </c>
      <c r="AY68" s="8">
        <f t="shared" si="50"/>
        <v>0</v>
      </c>
      <c r="AZ68" s="1">
        <f t="shared" si="51"/>
        <v>0</v>
      </c>
      <c r="BA68" s="4">
        <f t="shared" si="52"/>
        <v>0</v>
      </c>
      <c r="BB68" s="1">
        <f t="shared" si="56"/>
        <v>0</v>
      </c>
    </row>
    <row r="69" spans="1:54" x14ac:dyDescent="0.2">
      <c r="A69" s="52" t="str">
        <f t="shared" si="20"/>
        <v/>
      </c>
      <c r="B69" s="44"/>
      <c r="C69" s="44"/>
      <c r="D69" s="44"/>
      <c r="E69" s="45"/>
      <c r="F69" s="45"/>
      <c r="G69" s="46"/>
      <c r="H69" s="46"/>
      <c r="I69" s="43">
        <v>65</v>
      </c>
      <c r="J69" s="44"/>
      <c r="K69" s="44"/>
      <c r="L69" s="44"/>
      <c r="M69" s="44"/>
      <c r="N69" s="44"/>
      <c r="O69" s="44"/>
      <c r="P69" s="41"/>
      <c r="Q69" s="53"/>
      <c r="R69" s="53"/>
      <c r="S69" s="47"/>
      <c r="U69" s="1" t="str">
        <f t="shared" ref="U69:U100" si="58">IF(R69="","",IF(R69="Active","A","P"))</f>
        <v/>
      </c>
      <c r="V69" s="1" t="str">
        <f t="shared" si="57"/>
        <v/>
      </c>
      <c r="W69" s="1">
        <f>IF(D69=CALCS!B$17,1,IF(D69=CALCS!B$16,2,IF(D69=CALCS!B$15,3,IF(D69=CALCS!B$14,4,IF(D69=CALCS!B$13,5,IF(D69=CALCS!B$12,6,IF(D69=CALCS!B$11,7,IF(D69=CALCS!B$10,8,IF(D69=CALCS!B$9,9,IF(D69=CALCS!B$8,10,IF(D69=CALCS!B$7,11,IF(D69=CALCS!B$6,12,IF(D69=CALCS!B$5,13,IF(D69=CALCS!B$31,1,IF(D69=CALCS!B$44,2,IF(D69=CALCS!B$30,2,IF(D69=CALCS!B$43,3,IF(D69=CALCS!B$29,3,IF(D69=CALCS!B$28,4,IF(D69=CALCS!B$41,5,IF(D69=CALCS!B$27,5,IF(D69=CALCS!B$26,6,IF(D69=CALCS!B$39,7,IF(D69=CALCS!B$25,7,IF(D69=CALCS!B$24,8,IF(D69=CALCS!B$37,9,IF(D69=CALCS!B$23,9,IF(D69=CALCS!B$22,10,IF(D69=CALCS!B$35,11,IF(D69=CALCS!B$21,11,IF(D69=CALCS!B$34,12,IF(D69=CALCS!B$20,12,IF(D69=CALCS!B$33,13,IF(D69=CALCS!B$19,13,0))))))))))))))))))))))))))))))))))</f>
        <v>0</v>
      </c>
      <c r="X69" s="5">
        <f t="shared" si="30"/>
        <v>1</v>
      </c>
      <c r="Y69" s="1">
        <f t="shared" si="31"/>
        <v>0</v>
      </c>
      <c r="Z69" s="5"/>
      <c r="AA69" s="5">
        <f t="shared" ref="AA69:AA100" si="59">IF($E$3&gt;=E69,1,0)</f>
        <v>1</v>
      </c>
      <c r="AB69" s="5"/>
      <c r="AC69" s="1">
        <f t="shared" si="32"/>
        <v>0</v>
      </c>
      <c r="AD69" s="1">
        <f t="shared" si="33"/>
        <v>0</v>
      </c>
      <c r="AE69" s="1">
        <f t="shared" si="34"/>
        <v>0</v>
      </c>
      <c r="AF69" s="1">
        <f t="shared" si="35"/>
        <v>0</v>
      </c>
      <c r="AG69" s="1">
        <f t="shared" si="36"/>
        <v>0</v>
      </c>
      <c r="AH69" s="1">
        <f t="shared" si="37"/>
        <v>0</v>
      </c>
      <c r="AI69" s="1">
        <f t="shared" si="38"/>
        <v>0</v>
      </c>
      <c r="AJ69" s="5">
        <f t="shared" si="39"/>
        <v>0</v>
      </c>
      <c r="AK69" s="5"/>
      <c r="AL69" s="5">
        <f t="shared" si="40"/>
        <v>0</v>
      </c>
      <c r="AM69" s="5">
        <f t="shared" si="41"/>
        <v>1</v>
      </c>
      <c r="AN69" s="5">
        <f t="shared" ref="AN69:AN100" si="60">IF($U$3="YES",1,IF(U69="A",1,0))</f>
        <v>1</v>
      </c>
      <c r="AP69" s="6">
        <f t="shared" si="42"/>
        <v>4</v>
      </c>
      <c r="AQ69" s="7">
        <f t="shared" ca="1" si="43"/>
        <v>0</v>
      </c>
      <c r="AR69" s="7">
        <f t="shared" ca="1" si="44"/>
        <v>0</v>
      </c>
      <c r="AS69" s="1">
        <f t="shared" si="25"/>
        <v>0</v>
      </c>
      <c r="AT69" s="1">
        <f t="shared" si="45"/>
        <v>0</v>
      </c>
      <c r="AU69" s="1">
        <f t="shared" si="46"/>
        <v>0</v>
      </c>
      <c r="AV69" s="3">
        <f t="shared" si="47"/>
        <v>0</v>
      </c>
      <c r="AW69" s="3">
        <f t="shared" si="48"/>
        <v>0</v>
      </c>
      <c r="AX69" s="8">
        <f t="shared" si="49"/>
        <v>0</v>
      </c>
      <c r="AY69" s="8">
        <f t="shared" si="50"/>
        <v>0</v>
      </c>
      <c r="AZ69" s="1">
        <f t="shared" si="51"/>
        <v>0</v>
      </c>
      <c r="BA69" s="4">
        <f t="shared" si="52"/>
        <v>0</v>
      </c>
      <c r="BB69" s="1">
        <f t="shared" ref="BB69:BB100" si="61">IF(AY69=0,0,U69)</f>
        <v>0</v>
      </c>
    </row>
    <row r="70" spans="1:54" x14ac:dyDescent="0.2">
      <c r="A70" s="52" t="str">
        <f t="shared" ref="A70:A100" si="62">IF(R70="","",I70)</f>
        <v/>
      </c>
      <c r="B70" s="44"/>
      <c r="C70" s="44"/>
      <c r="D70" s="44"/>
      <c r="E70" s="45"/>
      <c r="F70" s="45"/>
      <c r="G70" s="46"/>
      <c r="H70" s="46"/>
      <c r="I70" s="43">
        <v>66</v>
      </c>
      <c r="J70" s="44"/>
      <c r="K70" s="44"/>
      <c r="L70" s="44"/>
      <c r="M70" s="44"/>
      <c r="N70" s="44"/>
      <c r="O70" s="44"/>
      <c r="P70" s="41"/>
      <c r="Q70" s="53"/>
      <c r="R70" s="53"/>
      <c r="S70" s="47"/>
      <c r="U70" s="1" t="str">
        <f t="shared" si="58"/>
        <v/>
      </c>
      <c r="V70" s="1" t="str">
        <f t="shared" ref="V70:V100" si="63">IF(U70="","",DATEDIF($V$1,G70,"M"))</f>
        <v/>
      </c>
      <c r="W70" s="1">
        <f>IF(D70=CALCS!B$17,1,IF(D70=CALCS!B$16,2,IF(D70=CALCS!B$15,3,IF(D70=CALCS!B$14,4,IF(D70=CALCS!B$13,5,IF(D70=CALCS!B$12,6,IF(D70=CALCS!B$11,7,IF(D70=CALCS!B$10,8,IF(D70=CALCS!B$9,9,IF(D70=CALCS!B$8,10,IF(D70=CALCS!B$7,11,IF(D70=CALCS!B$6,12,IF(D70=CALCS!B$5,13,IF(D70=CALCS!B$31,1,IF(D70=CALCS!B$44,2,IF(D70=CALCS!B$30,2,IF(D70=CALCS!B$43,3,IF(D70=CALCS!B$29,3,IF(D70=CALCS!B$28,4,IF(D70=CALCS!B$41,5,IF(D70=CALCS!B$27,5,IF(D70=CALCS!B$26,6,IF(D70=CALCS!B$39,7,IF(D70=CALCS!B$25,7,IF(D70=CALCS!B$24,8,IF(D70=CALCS!B$37,9,IF(D70=CALCS!B$23,9,IF(D70=CALCS!B$22,10,IF(D70=CALCS!B$35,11,IF(D70=CALCS!B$21,11,IF(D70=CALCS!B$34,12,IF(D70=CALCS!B$20,12,IF(D70=CALCS!B$33,13,IF(D70=CALCS!B$19,13,0))))))))))))))))))))))))))))))))))</f>
        <v>0</v>
      </c>
      <c r="X70" s="5">
        <f t="shared" si="30"/>
        <v>1</v>
      </c>
      <c r="Y70" s="1">
        <f t="shared" si="31"/>
        <v>0</v>
      </c>
      <c r="Z70" s="5"/>
      <c r="AA70" s="5">
        <f t="shared" si="59"/>
        <v>1</v>
      </c>
      <c r="AB70" s="5"/>
      <c r="AC70" s="1">
        <f t="shared" si="32"/>
        <v>0</v>
      </c>
      <c r="AD70" s="1">
        <f t="shared" si="33"/>
        <v>0</v>
      </c>
      <c r="AE70" s="1">
        <f t="shared" si="34"/>
        <v>0</v>
      </c>
      <c r="AF70" s="1">
        <f t="shared" si="35"/>
        <v>0</v>
      </c>
      <c r="AG70" s="1">
        <f t="shared" si="36"/>
        <v>0</v>
      </c>
      <c r="AH70" s="1">
        <f t="shared" si="37"/>
        <v>0</v>
      </c>
      <c r="AI70" s="1">
        <f t="shared" si="38"/>
        <v>0</v>
      </c>
      <c r="AJ70" s="5">
        <f t="shared" si="39"/>
        <v>0</v>
      </c>
      <c r="AK70" s="5"/>
      <c r="AL70" s="5">
        <f t="shared" si="40"/>
        <v>0</v>
      </c>
      <c r="AM70" s="5">
        <f t="shared" si="41"/>
        <v>1</v>
      </c>
      <c r="AN70" s="5">
        <f t="shared" si="60"/>
        <v>1</v>
      </c>
      <c r="AP70" s="6">
        <f t="shared" si="42"/>
        <v>4</v>
      </c>
      <c r="AQ70" s="7">
        <f t="shared" ca="1" si="43"/>
        <v>0</v>
      </c>
      <c r="AR70" s="7">
        <f t="shared" ca="1" si="44"/>
        <v>0</v>
      </c>
      <c r="AS70" s="1">
        <f t="shared" ref="AS70:AS100" si="64">IF(AP70=6,B70,0)</f>
        <v>0</v>
      </c>
      <c r="AT70" s="1">
        <f t="shared" si="45"/>
        <v>0</v>
      </c>
      <c r="AU70" s="1">
        <f t="shared" si="46"/>
        <v>0</v>
      </c>
      <c r="AV70" s="3">
        <f t="shared" si="47"/>
        <v>0</v>
      </c>
      <c r="AW70" s="3">
        <f t="shared" si="48"/>
        <v>0</v>
      </c>
      <c r="AX70" s="8">
        <f t="shared" si="49"/>
        <v>0</v>
      </c>
      <c r="AY70" s="8">
        <f t="shared" si="50"/>
        <v>0</v>
      </c>
      <c r="AZ70" s="1">
        <f t="shared" si="51"/>
        <v>0</v>
      </c>
      <c r="BA70" s="4">
        <f t="shared" si="52"/>
        <v>0</v>
      </c>
      <c r="BB70" s="1">
        <f t="shared" si="61"/>
        <v>0</v>
      </c>
    </row>
    <row r="71" spans="1:54" x14ac:dyDescent="0.2">
      <c r="A71" s="52" t="str">
        <f t="shared" si="62"/>
        <v/>
      </c>
      <c r="B71" s="44"/>
      <c r="C71" s="44"/>
      <c r="D71" s="44"/>
      <c r="E71" s="45"/>
      <c r="F71" s="45"/>
      <c r="G71" s="46"/>
      <c r="H71" s="46"/>
      <c r="I71" s="43">
        <v>67</v>
      </c>
      <c r="J71" s="44"/>
      <c r="K71" s="44"/>
      <c r="L71" s="44"/>
      <c r="M71" s="44"/>
      <c r="N71" s="44"/>
      <c r="O71" s="44"/>
      <c r="P71" s="41"/>
      <c r="Q71" s="53"/>
      <c r="R71" s="53"/>
      <c r="S71" s="47"/>
      <c r="U71" s="1" t="str">
        <f t="shared" si="58"/>
        <v/>
      </c>
      <c r="V71" s="1" t="str">
        <f t="shared" si="63"/>
        <v/>
      </c>
      <c r="W71" s="1">
        <f>IF(D71=CALCS!B$17,1,IF(D71=CALCS!B$16,2,IF(D71=CALCS!B$15,3,IF(D71=CALCS!B$14,4,IF(D71=CALCS!B$13,5,IF(D71=CALCS!B$12,6,IF(D71=CALCS!B$11,7,IF(D71=CALCS!B$10,8,IF(D71=CALCS!B$9,9,IF(D71=CALCS!B$8,10,IF(D71=CALCS!B$7,11,IF(D71=CALCS!B$6,12,IF(D71=CALCS!B$5,13,IF(D71=CALCS!B$31,1,IF(D71=CALCS!B$44,2,IF(D71=CALCS!B$30,2,IF(D71=CALCS!B$43,3,IF(D71=CALCS!B$29,3,IF(D71=CALCS!B$28,4,IF(D71=CALCS!B$41,5,IF(D71=CALCS!B$27,5,IF(D71=CALCS!B$26,6,IF(D71=CALCS!B$39,7,IF(D71=CALCS!B$25,7,IF(D71=CALCS!B$24,8,IF(D71=CALCS!B$37,9,IF(D71=CALCS!B$23,9,IF(D71=CALCS!B$22,10,IF(D71=CALCS!B$35,11,IF(D71=CALCS!B$21,11,IF(D71=CALCS!B$34,12,IF(D71=CALCS!B$20,12,IF(D71=CALCS!B$33,13,IF(D71=CALCS!B$19,13,0))))))))))))))))))))))))))))))))))</f>
        <v>0</v>
      </c>
      <c r="X71" s="5">
        <f t="shared" si="30"/>
        <v>1</v>
      </c>
      <c r="Y71" s="1">
        <f t="shared" si="31"/>
        <v>0</v>
      </c>
      <c r="Z71" s="5"/>
      <c r="AA71" s="5">
        <f t="shared" si="59"/>
        <v>1</v>
      </c>
      <c r="AB71" s="5"/>
      <c r="AC71" s="1">
        <f t="shared" si="32"/>
        <v>0</v>
      </c>
      <c r="AD71" s="1">
        <f t="shared" si="33"/>
        <v>0</v>
      </c>
      <c r="AE71" s="1">
        <f t="shared" si="34"/>
        <v>0</v>
      </c>
      <c r="AF71" s="1">
        <f t="shared" si="35"/>
        <v>0</v>
      </c>
      <c r="AG71" s="1">
        <f t="shared" si="36"/>
        <v>0</v>
      </c>
      <c r="AH71" s="1">
        <f t="shared" si="37"/>
        <v>0</v>
      </c>
      <c r="AI71" s="1">
        <f t="shared" si="38"/>
        <v>0</v>
      </c>
      <c r="AJ71" s="5">
        <f t="shared" si="39"/>
        <v>0</v>
      </c>
      <c r="AK71" s="5"/>
      <c r="AL71" s="5">
        <f t="shared" si="40"/>
        <v>0</v>
      </c>
      <c r="AM71" s="5">
        <f t="shared" si="41"/>
        <v>1</v>
      </c>
      <c r="AN71" s="5">
        <f t="shared" si="60"/>
        <v>1</v>
      </c>
      <c r="AP71" s="6">
        <f t="shared" si="42"/>
        <v>4</v>
      </c>
      <c r="AQ71" s="7">
        <f t="shared" ca="1" si="43"/>
        <v>0</v>
      </c>
      <c r="AR71" s="7">
        <f t="shared" ca="1" si="44"/>
        <v>0</v>
      </c>
      <c r="AS71" s="1">
        <f t="shared" si="64"/>
        <v>0</v>
      </c>
      <c r="AT71" s="1">
        <f t="shared" si="45"/>
        <v>0</v>
      </c>
      <c r="AU71" s="1">
        <f t="shared" si="46"/>
        <v>0</v>
      </c>
      <c r="AV71" s="3">
        <f t="shared" si="47"/>
        <v>0</v>
      </c>
      <c r="AW71" s="3">
        <f t="shared" si="48"/>
        <v>0</v>
      </c>
      <c r="AX71" s="8">
        <f t="shared" si="49"/>
        <v>0</v>
      </c>
      <c r="AY71" s="8">
        <f t="shared" si="50"/>
        <v>0</v>
      </c>
      <c r="AZ71" s="1">
        <f t="shared" si="51"/>
        <v>0</v>
      </c>
      <c r="BA71" s="4">
        <f t="shared" si="52"/>
        <v>0</v>
      </c>
      <c r="BB71" s="1">
        <f t="shared" si="61"/>
        <v>0</v>
      </c>
    </row>
    <row r="72" spans="1:54" x14ac:dyDescent="0.2">
      <c r="A72" s="52" t="str">
        <f t="shared" si="62"/>
        <v/>
      </c>
      <c r="B72" s="44"/>
      <c r="C72" s="44"/>
      <c r="D72" s="44"/>
      <c r="E72" s="45"/>
      <c r="F72" s="45"/>
      <c r="G72" s="46"/>
      <c r="H72" s="46"/>
      <c r="I72" s="43">
        <v>68</v>
      </c>
      <c r="J72" s="44"/>
      <c r="K72" s="44"/>
      <c r="L72" s="44"/>
      <c r="M72" s="44"/>
      <c r="N72" s="44"/>
      <c r="O72" s="44"/>
      <c r="P72" s="41"/>
      <c r="Q72" s="53"/>
      <c r="R72" s="53"/>
      <c r="S72" s="47"/>
      <c r="U72" s="1" t="str">
        <f t="shared" si="58"/>
        <v/>
      </c>
      <c r="V72" s="1" t="str">
        <f t="shared" si="63"/>
        <v/>
      </c>
      <c r="W72" s="1">
        <f>IF(D72=CALCS!B$17,1,IF(D72=CALCS!B$16,2,IF(D72=CALCS!B$15,3,IF(D72=CALCS!B$14,4,IF(D72=CALCS!B$13,5,IF(D72=CALCS!B$12,6,IF(D72=CALCS!B$11,7,IF(D72=CALCS!B$10,8,IF(D72=CALCS!B$9,9,IF(D72=CALCS!B$8,10,IF(D72=CALCS!B$7,11,IF(D72=CALCS!B$6,12,IF(D72=CALCS!B$5,13,IF(D72=CALCS!B$31,1,IF(D72=CALCS!B$44,2,IF(D72=CALCS!B$30,2,IF(D72=CALCS!B$43,3,IF(D72=CALCS!B$29,3,IF(D72=CALCS!B$28,4,IF(D72=CALCS!B$41,5,IF(D72=CALCS!B$27,5,IF(D72=CALCS!B$26,6,IF(D72=CALCS!B$39,7,IF(D72=CALCS!B$25,7,IF(D72=CALCS!B$24,8,IF(D72=CALCS!B$37,9,IF(D72=CALCS!B$23,9,IF(D72=CALCS!B$22,10,IF(D72=CALCS!B$35,11,IF(D72=CALCS!B$21,11,IF(D72=CALCS!B$34,12,IF(D72=CALCS!B$20,12,IF(D72=CALCS!B$33,13,IF(D72=CALCS!B$19,13,0))))))))))))))))))))))))))))))))))</f>
        <v>0</v>
      </c>
      <c r="X72" s="5">
        <f t="shared" si="30"/>
        <v>1</v>
      </c>
      <c r="Y72" s="1">
        <f t="shared" si="31"/>
        <v>0</v>
      </c>
      <c r="Z72" s="5"/>
      <c r="AA72" s="5">
        <f t="shared" si="59"/>
        <v>1</v>
      </c>
      <c r="AB72" s="5"/>
      <c r="AC72" s="1">
        <f t="shared" si="32"/>
        <v>0</v>
      </c>
      <c r="AD72" s="1">
        <f t="shared" si="33"/>
        <v>0</v>
      </c>
      <c r="AE72" s="1">
        <f t="shared" si="34"/>
        <v>0</v>
      </c>
      <c r="AF72" s="1">
        <f t="shared" si="35"/>
        <v>0</v>
      </c>
      <c r="AG72" s="1">
        <f t="shared" si="36"/>
        <v>0</v>
      </c>
      <c r="AH72" s="1">
        <f t="shared" si="37"/>
        <v>0</v>
      </c>
      <c r="AI72" s="1">
        <f t="shared" si="38"/>
        <v>0</v>
      </c>
      <c r="AJ72" s="5">
        <f t="shared" si="39"/>
        <v>0</v>
      </c>
      <c r="AK72" s="5"/>
      <c r="AL72" s="5">
        <f t="shared" si="40"/>
        <v>0</v>
      </c>
      <c r="AM72" s="5">
        <f t="shared" si="41"/>
        <v>1</v>
      </c>
      <c r="AN72" s="5">
        <f t="shared" si="60"/>
        <v>1</v>
      </c>
      <c r="AP72" s="6">
        <f t="shared" si="42"/>
        <v>4</v>
      </c>
      <c r="AQ72" s="7">
        <f t="shared" ca="1" si="43"/>
        <v>0</v>
      </c>
      <c r="AR72" s="7">
        <f t="shared" ca="1" si="44"/>
        <v>0</v>
      </c>
      <c r="AS72" s="1">
        <f t="shared" si="64"/>
        <v>0</v>
      </c>
      <c r="AT72" s="1">
        <f t="shared" si="45"/>
        <v>0</v>
      </c>
      <c r="AU72" s="1">
        <f t="shared" si="46"/>
        <v>0</v>
      </c>
      <c r="AV72" s="3">
        <f t="shared" si="47"/>
        <v>0</v>
      </c>
      <c r="AW72" s="3">
        <f t="shared" si="48"/>
        <v>0</v>
      </c>
      <c r="AX72" s="8">
        <f t="shared" si="49"/>
        <v>0</v>
      </c>
      <c r="AY72" s="8">
        <f t="shared" si="50"/>
        <v>0</v>
      </c>
      <c r="AZ72" s="1">
        <f t="shared" si="51"/>
        <v>0</v>
      </c>
      <c r="BA72" s="4">
        <f t="shared" si="52"/>
        <v>0</v>
      </c>
      <c r="BB72" s="1">
        <f t="shared" si="61"/>
        <v>0</v>
      </c>
    </row>
    <row r="73" spans="1:54" x14ac:dyDescent="0.2">
      <c r="A73" s="52" t="str">
        <f t="shared" si="62"/>
        <v/>
      </c>
      <c r="B73" s="44"/>
      <c r="C73" s="44"/>
      <c r="D73" s="44"/>
      <c r="E73" s="45"/>
      <c r="F73" s="45"/>
      <c r="G73" s="46"/>
      <c r="H73" s="46"/>
      <c r="I73" s="43">
        <v>69</v>
      </c>
      <c r="J73" s="44"/>
      <c r="K73" s="44"/>
      <c r="L73" s="44"/>
      <c r="M73" s="44"/>
      <c r="N73" s="44"/>
      <c r="O73" s="44"/>
      <c r="P73" s="41"/>
      <c r="Q73" s="53"/>
      <c r="R73" s="53"/>
      <c r="S73" s="47"/>
      <c r="U73" s="1" t="str">
        <f t="shared" si="58"/>
        <v/>
      </c>
      <c r="V73" s="1" t="str">
        <f t="shared" si="63"/>
        <v/>
      </c>
      <c r="W73" s="1">
        <f>IF(D73=CALCS!B$17,1,IF(D73=CALCS!B$16,2,IF(D73=CALCS!B$15,3,IF(D73=CALCS!B$14,4,IF(D73=CALCS!B$13,5,IF(D73=CALCS!B$12,6,IF(D73=CALCS!B$11,7,IF(D73=CALCS!B$10,8,IF(D73=CALCS!B$9,9,IF(D73=CALCS!B$8,10,IF(D73=CALCS!B$7,11,IF(D73=CALCS!B$6,12,IF(D73=CALCS!B$5,13,IF(D73=CALCS!B$31,1,IF(D73=CALCS!B$44,2,IF(D73=CALCS!B$30,2,IF(D73=CALCS!B$43,3,IF(D73=CALCS!B$29,3,IF(D73=CALCS!B$28,4,IF(D73=CALCS!B$41,5,IF(D73=CALCS!B$27,5,IF(D73=CALCS!B$26,6,IF(D73=CALCS!B$39,7,IF(D73=CALCS!B$25,7,IF(D73=CALCS!B$24,8,IF(D73=CALCS!B$37,9,IF(D73=CALCS!B$23,9,IF(D73=CALCS!B$22,10,IF(D73=CALCS!B$35,11,IF(D73=CALCS!B$21,11,IF(D73=CALCS!B$34,12,IF(D73=CALCS!B$20,12,IF(D73=CALCS!B$33,13,IF(D73=CALCS!B$19,13,0))))))))))))))))))))))))))))))))))</f>
        <v>0</v>
      </c>
      <c r="X73" s="5">
        <f t="shared" si="30"/>
        <v>1</v>
      </c>
      <c r="Y73" s="1">
        <f t="shared" si="31"/>
        <v>0</v>
      </c>
      <c r="Z73" s="5"/>
      <c r="AA73" s="5">
        <f t="shared" si="59"/>
        <v>1</v>
      </c>
      <c r="AB73" s="5"/>
      <c r="AC73" s="1">
        <f t="shared" si="32"/>
        <v>0</v>
      </c>
      <c r="AD73" s="1">
        <f t="shared" si="33"/>
        <v>0</v>
      </c>
      <c r="AE73" s="1">
        <f t="shared" si="34"/>
        <v>0</v>
      </c>
      <c r="AF73" s="1">
        <f t="shared" si="35"/>
        <v>0</v>
      </c>
      <c r="AG73" s="1">
        <f t="shared" si="36"/>
        <v>0</v>
      </c>
      <c r="AH73" s="1">
        <f t="shared" si="37"/>
        <v>0</v>
      </c>
      <c r="AI73" s="1">
        <f t="shared" si="38"/>
        <v>0</v>
      </c>
      <c r="AJ73" s="5">
        <f t="shared" si="39"/>
        <v>0</v>
      </c>
      <c r="AK73" s="5"/>
      <c r="AL73" s="5">
        <f t="shared" si="40"/>
        <v>0</v>
      </c>
      <c r="AM73" s="5">
        <f t="shared" si="41"/>
        <v>1</v>
      </c>
      <c r="AN73" s="5">
        <f t="shared" si="60"/>
        <v>1</v>
      </c>
      <c r="AP73" s="6">
        <f t="shared" si="42"/>
        <v>4</v>
      </c>
      <c r="AQ73" s="7">
        <f t="shared" ca="1" si="43"/>
        <v>0</v>
      </c>
      <c r="AR73" s="7">
        <f t="shared" ca="1" si="44"/>
        <v>0</v>
      </c>
      <c r="AS73" s="1">
        <f t="shared" si="64"/>
        <v>0</v>
      </c>
      <c r="AT73" s="1">
        <f t="shared" si="45"/>
        <v>0</v>
      </c>
      <c r="AU73" s="1">
        <f t="shared" si="46"/>
        <v>0</v>
      </c>
      <c r="AV73" s="3">
        <f t="shared" si="47"/>
        <v>0</v>
      </c>
      <c r="AW73" s="3">
        <f t="shared" si="48"/>
        <v>0</v>
      </c>
      <c r="AX73" s="8">
        <f t="shared" si="49"/>
        <v>0</v>
      </c>
      <c r="AY73" s="8">
        <f t="shared" si="50"/>
        <v>0</v>
      </c>
      <c r="AZ73" s="1">
        <f t="shared" si="51"/>
        <v>0</v>
      </c>
      <c r="BA73" s="4">
        <f t="shared" si="52"/>
        <v>0</v>
      </c>
      <c r="BB73" s="1">
        <f t="shared" si="61"/>
        <v>0</v>
      </c>
    </row>
    <row r="74" spans="1:54" x14ac:dyDescent="0.2">
      <c r="A74" s="52" t="str">
        <f t="shared" si="62"/>
        <v/>
      </c>
      <c r="B74" s="44"/>
      <c r="C74" s="44"/>
      <c r="D74" s="44"/>
      <c r="E74" s="45"/>
      <c r="F74" s="45"/>
      <c r="G74" s="46"/>
      <c r="H74" s="46"/>
      <c r="I74" s="43">
        <v>70</v>
      </c>
      <c r="J74" s="44"/>
      <c r="K74" s="44"/>
      <c r="L74" s="44"/>
      <c r="M74" s="44"/>
      <c r="N74" s="44"/>
      <c r="O74" s="44"/>
      <c r="P74" s="41"/>
      <c r="Q74" s="53"/>
      <c r="R74" s="53"/>
      <c r="S74" s="47"/>
      <c r="U74" s="1" t="str">
        <f t="shared" si="58"/>
        <v/>
      </c>
      <c r="V74" s="1" t="str">
        <f t="shared" si="63"/>
        <v/>
      </c>
      <c r="W74" s="1">
        <f>IF(D74=CALCS!B$17,1,IF(D74=CALCS!B$16,2,IF(D74=CALCS!B$15,3,IF(D74=CALCS!B$14,4,IF(D74=CALCS!B$13,5,IF(D74=CALCS!B$12,6,IF(D74=CALCS!B$11,7,IF(D74=CALCS!B$10,8,IF(D74=CALCS!B$9,9,IF(D74=CALCS!B$8,10,IF(D74=CALCS!B$7,11,IF(D74=CALCS!B$6,12,IF(D74=CALCS!B$5,13,IF(D74=CALCS!B$31,1,IF(D74=CALCS!B$44,2,IF(D74=CALCS!B$30,2,IF(D74=CALCS!B$43,3,IF(D74=CALCS!B$29,3,IF(D74=CALCS!B$28,4,IF(D74=CALCS!B$41,5,IF(D74=CALCS!B$27,5,IF(D74=CALCS!B$26,6,IF(D74=CALCS!B$39,7,IF(D74=CALCS!B$25,7,IF(D74=CALCS!B$24,8,IF(D74=CALCS!B$37,9,IF(D74=CALCS!B$23,9,IF(D74=CALCS!B$22,10,IF(D74=CALCS!B$35,11,IF(D74=CALCS!B$21,11,IF(D74=CALCS!B$34,12,IF(D74=CALCS!B$20,12,IF(D74=CALCS!B$33,13,IF(D74=CALCS!B$19,13,0))))))))))))))))))))))))))))))))))</f>
        <v>0</v>
      </c>
      <c r="X74" s="5">
        <f t="shared" si="30"/>
        <v>1</v>
      </c>
      <c r="Y74" s="1">
        <f t="shared" si="31"/>
        <v>0</v>
      </c>
      <c r="Z74" s="5"/>
      <c r="AA74" s="5">
        <f t="shared" si="59"/>
        <v>1</v>
      </c>
      <c r="AB74" s="5"/>
      <c r="AC74" s="1">
        <f t="shared" si="32"/>
        <v>0</v>
      </c>
      <c r="AD74" s="1">
        <f t="shared" si="33"/>
        <v>0</v>
      </c>
      <c r="AE74" s="1">
        <f t="shared" si="34"/>
        <v>0</v>
      </c>
      <c r="AF74" s="1">
        <f t="shared" si="35"/>
        <v>0</v>
      </c>
      <c r="AG74" s="1">
        <f t="shared" si="36"/>
        <v>0</v>
      </c>
      <c r="AH74" s="1">
        <f t="shared" si="37"/>
        <v>0</v>
      </c>
      <c r="AI74" s="1">
        <f t="shared" si="38"/>
        <v>0</v>
      </c>
      <c r="AJ74" s="5">
        <f t="shared" si="39"/>
        <v>0</v>
      </c>
      <c r="AK74" s="5"/>
      <c r="AL74" s="5">
        <f t="shared" si="40"/>
        <v>0</v>
      </c>
      <c r="AM74" s="5">
        <f t="shared" si="41"/>
        <v>1</v>
      </c>
      <c r="AN74" s="5">
        <f t="shared" si="60"/>
        <v>1</v>
      </c>
      <c r="AP74" s="6">
        <f t="shared" si="42"/>
        <v>4</v>
      </c>
      <c r="AQ74" s="7">
        <f t="shared" ca="1" si="43"/>
        <v>0</v>
      </c>
      <c r="AR74" s="7">
        <f t="shared" ca="1" si="44"/>
        <v>0</v>
      </c>
      <c r="AS74" s="1">
        <f t="shared" si="64"/>
        <v>0</v>
      </c>
      <c r="AT74" s="1">
        <f t="shared" si="45"/>
        <v>0</v>
      </c>
      <c r="AU74" s="1">
        <f t="shared" si="46"/>
        <v>0</v>
      </c>
      <c r="AV74" s="3">
        <f t="shared" si="47"/>
        <v>0</v>
      </c>
      <c r="AW74" s="3">
        <f t="shared" si="48"/>
        <v>0</v>
      </c>
      <c r="AX74" s="8">
        <f t="shared" si="49"/>
        <v>0</v>
      </c>
      <c r="AY74" s="8">
        <f t="shared" si="50"/>
        <v>0</v>
      </c>
      <c r="AZ74" s="1">
        <f t="shared" si="51"/>
        <v>0</v>
      </c>
      <c r="BA74" s="4">
        <f t="shared" si="52"/>
        <v>0</v>
      </c>
      <c r="BB74" s="1">
        <f t="shared" si="61"/>
        <v>0</v>
      </c>
    </row>
    <row r="75" spans="1:54" x14ac:dyDescent="0.2">
      <c r="A75" s="52" t="str">
        <f t="shared" si="62"/>
        <v/>
      </c>
      <c r="B75" s="44"/>
      <c r="C75" s="44"/>
      <c r="D75" s="44"/>
      <c r="E75" s="45"/>
      <c r="F75" s="45"/>
      <c r="G75" s="46"/>
      <c r="H75" s="46"/>
      <c r="I75" s="43">
        <v>71</v>
      </c>
      <c r="J75" s="44"/>
      <c r="K75" s="44"/>
      <c r="L75" s="44"/>
      <c r="M75" s="44"/>
      <c r="N75" s="44"/>
      <c r="O75" s="44"/>
      <c r="P75" s="41"/>
      <c r="Q75" s="53"/>
      <c r="R75" s="53"/>
      <c r="S75" s="47"/>
      <c r="U75" s="1" t="str">
        <f t="shared" si="58"/>
        <v/>
      </c>
      <c r="V75" s="1" t="str">
        <f t="shared" si="63"/>
        <v/>
      </c>
      <c r="W75" s="1">
        <f>IF(D75=CALCS!B$17,1,IF(D75=CALCS!B$16,2,IF(D75=CALCS!B$15,3,IF(D75=CALCS!B$14,4,IF(D75=CALCS!B$13,5,IF(D75=CALCS!B$12,6,IF(D75=CALCS!B$11,7,IF(D75=CALCS!B$10,8,IF(D75=CALCS!B$9,9,IF(D75=CALCS!B$8,10,IF(D75=CALCS!B$7,11,IF(D75=CALCS!B$6,12,IF(D75=CALCS!B$5,13,IF(D75=CALCS!B$31,1,IF(D75=CALCS!B$44,2,IF(D75=CALCS!B$30,2,IF(D75=CALCS!B$43,3,IF(D75=CALCS!B$29,3,IF(D75=CALCS!B$28,4,IF(D75=CALCS!B$41,5,IF(D75=CALCS!B$27,5,IF(D75=CALCS!B$26,6,IF(D75=CALCS!B$39,7,IF(D75=CALCS!B$25,7,IF(D75=CALCS!B$24,8,IF(D75=CALCS!B$37,9,IF(D75=CALCS!B$23,9,IF(D75=CALCS!B$22,10,IF(D75=CALCS!B$35,11,IF(D75=CALCS!B$21,11,IF(D75=CALCS!B$34,12,IF(D75=CALCS!B$20,12,IF(D75=CALCS!B$33,13,IF(D75=CALCS!B$19,13,0))))))))))))))))))))))))))))))))))</f>
        <v>0</v>
      </c>
      <c r="X75" s="5">
        <f t="shared" si="30"/>
        <v>1</v>
      </c>
      <c r="Y75" s="1">
        <f t="shared" si="31"/>
        <v>0</v>
      </c>
      <c r="Z75" s="5"/>
      <c r="AA75" s="5">
        <f t="shared" si="59"/>
        <v>1</v>
      </c>
      <c r="AB75" s="5"/>
      <c r="AC75" s="1">
        <f t="shared" si="32"/>
        <v>0</v>
      </c>
      <c r="AD75" s="1">
        <f t="shared" si="33"/>
        <v>0</v>
      </c>
      <c r="AE75" s="1">
        <f t="shared" si="34"/>
        <v>0</v>
      </c>
      <c r="AF75" s="1">
        <f t="shared" si="35"/>
        <v>0</v>
      </c>
      <c r="AG75" s="1">
        <f t="shared" si="36"/>
        <v>0</v>
      </c>
      <c r="AH75" s="1">
        <f t="shared" si="37"/>
        <v>0</v>
      </c>
      <c r="AI75" s="1">
        <f t="shared" si="38"/>
        <v>0</v>
      </c>
      <c r="AJ75" s="5">
        <f t="shared" si="39"/>
        <v>0</v>
      </c>
      <c r="AK75" s="5"/>
      <c r="AL75" s="5">
        <f t="shared" si="40"/>
        <v>0</v>
      </c>
      <c r="AM75" s="5">
        <f t="shared" si="41"/>
        <v>1</v>
      </c>
      <c r="AN75" s="5">
        <f t="shared" si="60"/>
        <v>1</v>
      </c>
      <c r="AP75" s="6">
        <f t="shared" si="42"/>
        <v>4</v>
      </c>
      <c r="AQ75" s="7">
        <f t="shared" ca="1" si="43"/>
        <v>0</v>
      </c>
      <c r="AR75" s="7">
        <f t="shared" ca="1" si="44"/>
        <v>0</v>
      </c>
      <c r="AS75" s="1">
        <f t="shared" si="64"/>
        <v>0</v>
      </c>
      <c r="AT75" s="1">
        <f t="shared" si="45"/>
        <v>0</v>
      </c>
      <c r="AU75" s="1">
        <f t="shared" si="46"/>
        <v>0</v>
      </c>
      <c r="AV75" s="3">
        <f t="shared" si="47"/>
        <v>0</v>
      </c>
      <c r="AW75" s="3">
        <f t="shared" si="48"/>
        <v>0</v>
      </c>
      <c r="AX75" s="8">
        <f t="shared" si="49"/>
        <v>0</v>
      </c>
      <c r="AY75" s="8">
        <f t="shared" si="50"/>
        <v>0</v>
      </c>
      <c r="AZ75" s="1">
        <f t="shared" si="51"/>
        <v>0</v>
      </c>
      <c r="BA75" s="4">
        <f t="shared" si="52"/>
        <v>0</v>
      </c>
      <c r="BB75" s="1">
        <f t="shared" si="61"/>
        <v>0</v>
      </c>
    </row>
    <row r="76" spans="1:54" x14ac:dyDescent="0.2">
      <c r="A76" s="52" t="str">
        <f t="shared" si="62"/>
        <v/>
      </c>
      <c r="B76" s="44"/>
      <c r="C76" s="44"/>
      <c r="D76" s="44"/>
      <c r="E76" s="45"/>
      <c r="F76" s="45"/>
      <c r="G76" s="46"/>
      <c r="H76" s="46"/>
      <c r="I76" s="43">
        <v>72</v>
      </c>
      <c r="J76" s="44"/>
      <c r="K76" s="44"/>
      <c r="L76" s="44"/>
      <c r="M76" s="44"/>
      <c r="N76" s="44"/>
      <c r="O76" s="44"/>
      <c r="P76" s="41"/>
      <c r="Q76" s="53"/>
      <c r="R76" s="53"/>
      <c r="S76" s="47"/>
      <c r="U76" s="1" t="str">
        <f t="shared" si="58"/>
        <v/>
      </c>
      <c r="V76" s="1" t="str">
        <f t="shared" si="63"/>
        <v/>
      </c>
      <c r="W76" s="1">
        <f>IF(D76=CALCS!B$17,1,IF(D76=CALCS!B$16,2,IF(D76=CALCS!B$15,3,IF(D76=CALCS!B$14,4,IF(D76=CALCS!B$13,5,IF(D76=CALCS!B$12,6,IF(D76=CALCS!B$11,7,IF(D76=CALCS!B$10,8,IF(D76=CALCS!B$9,9,IF(D76=CALCS!B$8,10,IF(D76=CALCS!B$7,11,IF(D76=CALCS!B$6,12,IF(D76=CALCS!B$5,13,IF(D76=CALCS!B$31,1,IF(D76=CALCS!B$44,2,IF(D76=CALCS!B$30,2,IF(D76=CALCS!B$43,3,IF(D76=CALCS!B$29,3,IF(D76=CALCS!B$28,4,IF(D76=CALCS!B$41,5,IF(D76=CALCS!B$27,5,IF(D76=CALCS!B$26,6,IF(D76=CALCS!B$39,7,IF(D76=CALCS!B$25,7,IF(D76=CALCS!B$24,8,IF(D76=CALCS!B$37,9,IF(D76=CALCS!B$23,9,IF(D76=CALCS!B$22,10,IF(D76=CALCS!B$35,11,IF(D76=CALCS!B$21,11,IF(D76=CALCS!B$34,12,IF(D76=CALCS!B$20,12,IF(D76=CALCS!B$33,13,IF(D76=CALCS!B$19,13,0))))))))))))))))))))))))))))))))))</f>
        <v>0</v>
      </c>
      <c r="X76" s="5">
        <f t="shared" si="30"/>
        <v>1</v>
      </c>
      <c r="Y76" s="1">
        <f t="shared" si="31"/>
        <v>0</v>
      </c>
      <c r="Z76" s="5"/>
      <c r="AA76" s="5">
        <f t="shared" si="59"/>
        <v>1</v>
      </c>
      <c r="AB76" s="5"/>
      <c r="AC76" s="1">
        <f t="shared" si="32"/>
        <v>0</v>
      </c>
      <c r="AD76" s="1">
        <f t="shared" si="33"/>
        <v>0</v>
      </c>
      <c r="AE76" s="1">
        <f t="shared" si="34"/>
        <v>0</v>
      </c>
      <c r="AF76" s="1">
        <f t="shared" si="35"/>
        <v>0</v>
      </c>
      <c r="AG76" s="1">
        <f t="shared" si="36"/>
        <v>0</v>
      </c>
      <c r="AH76" s="1">
        <f t="shared" si="37"/>
        <v>0</v>
      </c>
      <c r="AI76" s="1">
        <f t="shared" si="38"/>
        <v>0</v>
      </c>
      <c r="AJ76" s="5">
        <f t="shared" si="39"/>
        <v>0</v>
      </c>
      <c r="AK76" s="5"/>
      <c r="AL76" s="5">
        <f t="shared" si="40"/>
        <v>0</v>
      </c>
      <c r="AM76" s="5">
        <f t="shared" si="41"/>
        <v>1</v>
      </c>
      <c r="AN76" s="5">
        <f t="shared" si="60"/>
        <v>1</v>
      </c>
      <c r="AP76" s="6">
        <f t="shared" si="42"/>
        <v>4</v>
      </c>
      <c r="AQ76" s="7">
        <f t="shared" ca="1" si="43"/>
        <v>0</v>
      </c>
      <c r="AR76" s="7">
        <f t="shared" ca="1" si="44"/>
        <v>0</v>
      </c>
      <c r="AS76" s="1">
        <f t="shared" si="64"/>
        <v>0</v>
      </c>
      <c r="AT76" s="1">
        <f t="shared" si="45"/>
        <v>0</v>
      </c>
      <c r="AU76" s="1">
        <f t="shared" si="46"/>
        <v>0</v>
      </c>
      <c r="AV76" s="3">
        <f t="shared" si="47"/>
        <v>0</v>
      </c>
      <c r="AW76" s="3">
        <f t="shared" si="48"/>
        <v>0</v>
      </c>
      <c r="AX76" s="8">
        <f t="shared" si="49"/>
        <v>0</v>
      </c>
      <c r="AY76" s="8">
        <f t="shared" si="50"/>
        <v>0</v>
      </c>
      <c r="AZ76" s="1">
        <f t="shared" si="51"/>
        <v>0</v>
      </c>
      <c r="BA76" s="4">
        <f t="shared" si="52"/>
        <v>0</v>
      </c>
      <c r="BB76" s="1">
        <f t="shared" si="61"/>
        <v>0</v>
      </c>
    </row>
    <row r="77" spans="1:54" x14ac:dyDescent="0.2">
      <c r="A77" s="52" t="str">
        <f t="shared" si="62"/>
        <v/>
      </c>
      <c r="B77" s="44"/>
      <c r="C77" s="44"/>
      <c r="D77" s="44"/>
      <c r="E77" s="45"/>
      <c r="F77" s="45"/>
      <c r="G77" s="46"/>
      <c r="H77" s="46"/>
      <c r="I77" s="43">
        <v>73</v>
      </c>
      <c r="J77" s="44"/>
      <c r="K77" s="44"/>
      <c r="L77" s="44"/>
      <c r="M77" s="44"/>
      <c r="N77" s="44"/>
      <c r="O77" s="44"/>
      <c r="P77" s="41"/>
      <c r="Q77" s="53"/>
      <c r="R77" s="53"/>
      <c r="S77" s="47"/>
      <c r="U77" s="1" t="str">
        <f t="shared" si="58"/>
        <v/>
      </c>
      <c r="V77" s="1" t="str">
        <f t="shared" si="63"/>
        <v/>
      </c>
      <c r="W77" s="1">
        <f>IF(D77=CALCS!B$17,1,IF(D77=CALCS!B$16,2,IF(D77=CALCS!B$15,3,IF(D77=CALCS!B$14,4,IF(D77=CALCS!B$13,5,IF(D77=CALCS!B$12,6,IF(D77=CALCS!B$11,7,IF(D77=CALCS!B$10,8,IF(D77=CALCS!B$9,9,IF(D77=CALCS!B$8,10,IF(D77=CALCS!B$7,11,IF(D77=CALCS!B$6,12,IF(D77=CALCS!B$5,13,IF(D77=CALCS!B$31,1,IF(D77=CALCS!B$44,2,IF(D77=CALCS!B$30,2,IF(D77=CALCS!B$43,3,IF(D77=CALCS!B$29,3,IF(D77=CALCS!B$28,4,IF(D77=CALCS!B$41,5,IF(D77=CALCS!B$27,5,IF(D77=CALCS!B$26,6,IF(D77=CALCS!B$39,7,IF(D77=CALCS!B$25,7,IF(D77=CALCS!B$24,8,IF(D77=CALCS!B$37,9,IF(D77=CALCS!B$23,9,IF(D77=CALCS!B$22,10,IF(D77=CALCS!B$35,11,IF(D77=CALCS!B$21,11,IF(D77=CALCS!B$34,12,IF(D77=CALCS!B$20,12,IF(D77=CALCS!B$33,13,IF(D77=CALCS!B$19,13,0))))))))))))))))))))))))))))))))))</f>
        <v>0</v>
      </c>
      <c r="X77" s="5">
        <f t="shared" si="30"/>
        <v>1</v>
      </c>
      <c r="Y77" s="1">
        <f t="shared" si="31"/>
        <v>0</v>
      </c>
      <c r="Z77" s="5"/>
      <c r="AA77" s="5">
        <f t="shared" si="59"/>
        <v>1</v>
      </c>
      <c r="AB77" s="5"/>
      <c r="AC77" s="1">
        <f t="shared" si="32"/>
        <v>0</v>
      </c>
      <c r="AD77" s="1">
        <f t="shared" si="33"/>
        <v>0</v>
      </c>
      <c r="AE77" s="1">
        <f t="shared" si="34"/>
        <v>0</v>
      </c>
      <c r="AF77" s="1">
        <f t="shared" si="35"/>
        <v>0</v>
      </c>
      <c r="AG77" s="1">
        <f t="shared" si="36"/>
        <v>0</v>
      </c>
      <c r="AH77" s="1">
        <f t="shared" si="37"/>
        <v>0</v>
      </c>
      <c r="AI77" s="1">
        <f t="shared" si="38"/>
        <v>0</v>
      </c>
      <c r="AJ77" s="5">
        <f t="shared" si="39"/>
        <v>0</v>
      </c>
      <c r="AK77" s="5"/>
      <c r="AL77" s="5">
        <f t="shared" si="40"/>
        <v>0</v>
      </c>
      <c r="AM77" s="5">
        <f t="shared" si="41"/>
        <v>1</v>
      </c>
      <c r="AN77" s="5">
        <f t="shared" si="60"/>
        <v>1</v>
      </c>
      <c r="AP77" s="6">
        <f t="shared" si="42"/>
        <v>4</v>
      </c>
      <c r="AQ77" s="7">
        <f t="shared" ca="1" si="43"/>
        <v>0</v>
      </c>
      <c r="AR77" s="7">
        <f t="shared" ca="1" si="44"/>
        <v>0</v>
      </c>
      <c r="AS77" s="1">
        <f t="shared" si="64"/>
        <v>0</v>
      </c>
      <c r="AT77" s="1">
        <f t="shared" si="45"/>
        <v>0</v>
      </c>
      <c r="AU77" s="1">
        <f t="shared" si="46"/>
        <v>0</v>
      </c>
      <c r="AV77" s="3">
        <f t="shared" si="47"/>
        <v>0</v>
      </c>
      <c r="AW77" s="3">
        <f t="shared" si="48"/>
        <v>0</v>
      </c>
      <c r="AX77" s="8">
        <f t="shared" si="49"/>
        <v>0</v>
      </c>
      <c r="AY77" s="8">
        <f t="shared" si="50"/>
        <v>0</v>
      </c>
      <c r="AZ77" s="1">
        <f t="shared" si="51"/>
        <v>0</v>
      </c>
      <c r="BA77" s="4">
        <f t="shared" si="52"/>
        <v>0</v>
      </c>
      <c r="BB77" s="1">
        <f t="shared" si="61"/>
        <v>0</v>
      </c>
    </row>
    <row r="78" spans="1:54" x14ac:dyDescent="0.2">
      <c r="A78" s="52" t="str">
        <f t="shared" si="62"/>
        <v/>
      </c>
      <c r="B78" s="44"/>
      <c r="C78" s="44"/>
      <c r="D78" s="44"/>
      <c r="E78" s="45"/>
      <c r="F78" s="45"/>
      <c r="G78" s="46"/>
      <c r="H78" s="46"/>
      <c r="I78" s="43">
        <v>74</v>
      </c>
      <c r="J78" s="44"/>
      <c r="K78" s="44"/>
      <c r="L78" s="44"/>
      <c r="M78" s="44"/>
      <c r="N78" s="44"/>
      <c r="O78" s="44"/>
      <c r="P78" s="41"/>
      <c r="Q78" s="53"/>
      <c r="R78" s="53"/>
      <c r="S78" s="47"/>
      <c r="U78" s="1" t="str">
        <f t="shared" si="58"/>
        <v/>
      </c>
      <c r="V78" s="1" t="str">
        <f t="shared" si="63"/>
        <v/>
      </c>
      <c r="W78" s="1">
        <f>IF(D78=CALCS!B$17,1,IF(D78=CALCS!B$16,2,IF(D78=CALCS!B$15,3,IF(D78=CALCS!B$14,4,IF(D78=CALCS!B$13,5,IF(D78=CALCS!B$12,6,IF(D78=CALCS!B$11,7,IF(D78=CALCS!B$10,8,IF(D78=CALCS!B$9,9,IF(D78=CALCS!B$8,10,IF(D78=CALCS!B$7,11,IF(D78=CALCS!B$6,12,IF(D78=CALCS!B$5,13,IF(D78=CALCS!B$31,1,IF(D78=CALCS!B$44,2,IF(D78=CALCS!B$30,2,IF(D78=CALCS!B$43,3,IF(D78=CALCS!B$29,3,IF(D78=CALCS!B$28,4,IF(D78=CALCS!B$41,5,IF(D78=CALCS!B$27,5,IF(D78=CALCS!B$26,6,IF(D78=CALCS!B$39,7,IF(D78=CALCS!B$25,7,IF(D78=CALCS!B$24,8,IF(D78=CALCS!B$37,9,IF(D78=CALCS!B$23,9,IF(D78=CALCS!B$22,10,IF(D78=CALCS!B$35,11,IF(D78=CALCS!B$21,11,IF(D78=CALCS!B$34,12,IF(D78=CALCS!B$20,12,IF(D78=CALCS!B$33,13,IF(D78=CALCS!B$19,13,0))))))))))))))))))))))))))))))))))</f>
        <v>0</v>
      </c>
      <c r="X78" s="5">
        <f t="shared" si="30"/>
        <v>1</v>
      </c>
      <c r="Y78" s="1">
        <f t="shared" si="31"/>
        <v>0</v>
      </c>
      <c r="Z78" s="5"/>
      <c r="AA78" s="5">
        <f t="shared" si="59"/>
        <v>1</v>
      </c>
      <c r="AB78" s="5"/>
      <c r="AC78" s="1">
        <f t="shared" si="32"/>
        <v>0</v>
      </c>
      <c r="AD78" s="1">
        <f t="shared" si="33"/>
        <v>0</v>
      </c>
      <c r="AE78" s="1">
        <f t="shared" si="34"/>
        <v>0</v>
      </c>
      <c r="AF78" s="1">
        <f t="shared" si="35"/>
        <v>0</v>
      </c>
      <c r="AG78" s="1">
        <f t="shared" si="36"/>
        <v>0</v>
      </c>
      <c r="AH78" s="1">
        <f t="shared" si="37"/>
        <v>0</v>
      </c>
      <c r="AI78" s="1">
        <f t="shared" si="38"/>
        <v>0</v>
      </c>
      <c r="AJ78" s="5">
        <f t="shared" si="39"/>
        <v>0</v>
      </c>
      <c r="AK78" s="5"/>
      <c r="AL78" s="5">
        <f t="shared" si="40"/>
        <v>0</v>
      </c>
      <c r="AM78" s="5">
        <f t="shared" si="41"/>
        <v>1</v>
      </c>
      <c r="AN78" s="5">
        <f t="shared" si="60"/>
        <v>1</v>
      </c>
      <c r="AP78" s="6">
        <f t="shared" si="42"/>
        <v>4</v>
      </c>
      <c r="AQ78" s="7">
        <f t="shared" ca="1" si="43"/>
        <v>0</v>
      </c>
      <c r="AR78" s="7">
        <f t="shared" ca="1" si="44"/>
        <v>0</v>
      </c>
      <c r="AS78" s="1">
        <f t="shared" si="64"/>
        <v>0</v>
      </c>
      <c r="AT78" s="1">
        <f t="shared" si="45"/>
        <v>0</v>
      </c>
      <c r="AU78" s="1">
        <f t="shared" si="46"/>
        <v>0</v>
      </c>
      <c r="AV78" s="3">
        <f t="shared" si="47"/>
        <v>0</v>
      </c>
      <c r="AW78" s="3">
        <f t="shared" si="48"/>
        <v>0</v>
      </c>
      <c r="AX78" s="8">
        <f t="shared" si="49"/>
        <v>0</v>
      </c>
      <c r="AY78" s="8">
        <f t="shared" si="50"/>
        <v>0</v>
      </c>
      <c r="AZ78" s="1">
        <f t="shared" si="51"/>
        <v>0</v>
      </c>
      <c r="BA78" s="4">
        <f t="shared" si="52"/>
        <v>0</v>
      </c>
      <c r="BB78" s="1">
        <f t="shared" si="61"/>
        <v>0</v>
      </c>
    </row>
    <row r="79" spans="1:54" x14ac:dyDescent="0.2">
      <c r="A79" s="52" t="str">
        <f t="shared" si="62"/>
        <v/>
      </c>
      <c r="B79" s="44"/>
      <c r="C79" s="44"/>
      <c r="D79" s="44"/>
      <c r="E79" s="45"/>
      <c r="F79" s="45"/>
      <c r="G79" s="46"/>
      <c r="H79" s="46"/>
      <c r="I79" s="43">
        <v>75</v>
      </c>
      <c r="J79" s="44"/>
      <c r="K79" s="44"/>
      <c r="L79" s="44"/>
      <c r="M79" s="44"/>
      <c r="N79" s="44"/>
      <c r="O79" s="44"/>
      <c r="P79" s="41"/>
      <c r="Q79" s="53"/>
      <c r="R79" s="53"/>
      <c r="S79" s="47"/>
      <c r="U79" s="1" t="str">
        <f t="shared" si="58"/>
        <v/>
      </c>
      <c r="V79" s="1" t="str">
        <f t="shared" si="63"/>
        <v/>
      </c>
      <c r="W79" s="1">
        <f>IF(D79=CALCS!B$17,1,IF(D79=CALCS!B$16,2,IF(D79=CALCS!B$15,3,IF(D79=CALCS!B$14,4,IF(D79=CALCS!B$13,5,IF(D79=CALCS!B$12,6,IF(D79=CALCS!B$11,7,IF(D79=CALCS!B$10,8,IF(D79=CALCS!B$9,9,IF(D79=CALCS!B$8,10,IF(D79=CALCS!B$7,11,IF(D79=CALCS!B$6,12,IF(D79=CALCS!B$5,13,IF(D79=CALCS!B$31,1,IF(D79=CALCS!B$44,2,IF(D79=CALCS!B$30,2,IF(D79=CALCS!B$43,3,IF(D79=CALCS!B$29,3,IF(D79=CALCS!B$28,4,IF(D79=CALCS!B$41,5,IF(D79=CALCS!B$27,5,IF(D79=CALCS!B$26,6,IF(D79=CALCS!B$39,7,IF(D79=CALCS!B$25,7,IF(D79=CALCS!B$24,8,IF(D79=CALCS!B$37,9,IF(D79=CALCS!B$23,9,IF(D79=CALCS!B$22,10,IF(D79=CALCS!B$35,11,IF(D79=CALCS!B$21,11,IF(D79=CALCS!B$34,12,IF(D79=CALCS!B$20,12,IF(D79=CALCS!B$33,13,IF(D79=CALCS!B$19,13,0))))))))))))))))))))))))))))))))))</f>
        <v>0</v>
      </c>
      <c r="X79" s="5">
        <f t="shared" si="30"/>
        <v>1</v>
      </c>
      <c r="Y79" s="1">
        <f t="shared" si="31"/>
        <v>0</v>
      </c>
      <c r="Z79" s="5"/>
      <c r="AA79" s="5">
        <f t="shared" si="59"/>
        <v>1</v>
      </c>
      <c r="AB79" s="5"/>
      <c r="AC79" s="1">
        <f t="shared" si="32"/>
        <v>0</v>
      </c>
      <c r="AD79" s="1">
        <f t="shared" si="33"/>
        <v>0</v>
      </c>
      <c r="AE79" s="1">
        <f t="shared" si="34"/>
        <v>0</v>
      </c>
      <c r="AF79" s="1">
        <f t="shared" si="35"/>
        <v>0</v>
      </c>
      <c r="AG79" s="1">
        <f t="shared" si="36"/>
        <v>0</v>
      </c>
      <c r="AH79" s="1">
        <f t="shared" si="37"/>
        <v>0</v>
      </c>
      <c r="AI79" s="1">
        <f t="shared" si="38"/>
        <v>0</v>
      </c>
      <c r="AJ79" s="5">
        <f t="shared" si="39"/>
        <v>0</v>
      </c>
      <c r="AK79" s="5"/>
      <c r="AL79" s="5">
        <f t="shared" si="40"/>
        <v>0</v>
      </c>
      <c r="AM79" s="5">
        <f t="shared" si="41"/>
        <v>1</v>
      </c>
      <c r="AN79" s="5">
        <f t="shared" si="60"/>
        <v>1</v>
      </c>
      <c r="AP79" s="6">
        <f t="shared" si="42"/>
        <v>4</v>
      </c>
      <c r="AQ79" s="7">
        <f t="shared" ca="1" si="43"/>
        <v>0</v>
      </c>
      <c r="AR79" s="7">
        <f t="shared" ca="1" si="44"/>
        <v>0</v>
      </c>
      <c r="AS79" s="1">
        <f t="shared" si="64"/>
        <v>0</v>
      </c>
      <c r="AT79" s="1">
        <f t="shared" si="45"/>
        <v>0</v>
      </c>
      <c r="AU79" s="1">
        <f t="shared" si="46"/>
        <v>0</v>
      </c>
      <c r="AV79" s="3">
        <f t="shared" si="47"/>
        <v>0</v>
      </c>
      <c r="AW79" s="3">
        <f t="shared" si="48"/>
        <v>0</v>
      </c>
      <c r="AX79" s="8">
        <f t="shared" si="49"/>
        <v>0</v>
      </c>
      <c r="AY79" s="8">
        <f t="shared" si="50"/>
        <v>0</v>
      </c>
      <c r="AZ79" s="1">
        <f t="shared" si="51"/>
        <v>0</v>
      </c>
      <c r="BA79" s="4">
        <f t="shared" si="52"/>
        <v>0</v>
      </c>
      <c r="BB79" s="1">
        <f t="shared" si="61"/>
        <v>0</v>
      </c>
    </row>
    <row r="80" spans="1:54" x14ac:dyDescent="0.2">
      <c r="A80" s="52" t="str">
        <f t="shared" si="62"/>
        <v/>
      </c>
      <c r="B80" s="44"/>
      <c r="C80" s="44"/>
      <c r="D80" s="44"/>
      <c r="E80" s="45"/>
      <c r="F80" s="45"/>
      <c r="G80" s="46"/>
      <c r="H80" s="46"/>
      <c r="I80" s="43">
        <v>76</v>
      </c>
      <c r="J80" s="44"/>
      <c r="K80" s="44"/>
      <c r="L80" s="44"/>
      <c r="M80" s="44"/>
      <c r="N80" s="44"/>
      <c r="O80" s="44"/>
      <c r="P80" s="41"/>
      <c r="Q80" s="53"/>
      <c r="R80" s="53"/>
      <c r="S80" s="47"/>
      <c r="U80" s="1" t="str">
        <f t="shared" si="58"/>
        <v/>
      </c>
      <c r="V80" s="1" t="str">
        <f t="shared" si="63"/>
        <v/>
      </c>
      <c r="W80" s="1">
        <f>IF(D80=CALCS!B$17,1,IF(D80=CALCS!B$16,2,IF(D80=CALCS!B$15,3,IF(D80=CALCS!B$14,4,IF(D80=CALCS!B$13,5,IF(D80=CALCS!B$12,6,IF(D80=CALCS!B$11,7,IF(D80=CALCS!B$10,8,IF(D80=CALCS!B$9,9,IF(D80=CALCS!B$8,10,IF(D80=CALCS!B$7,11,IF(D80=CALCS!B$6,12,IF(D80=CALCS!B$5,13,IF(D80=CALCS!B$31,1,IF(D80=CALCS!B$44,2,IF(D80=CALCS!B$30,2,IF(D80=CALCS!B$43,3,IF(D80=CALCS!B$29,3,IF(D80=CALCS!B$28,4,IF(D80=CALCS!B$41,5,IF(D80=CALCS!B$27,5,IF(D80=CALCS!B$26,6,IF(D80=CALCS!B$39,7,IF(D80=CALCS!B$25,7,IF(D80=CALCS!B$24,8,IF(D80=CALCS!B$37,9,IF(D80=CALCS!B$23,9,IF(D80=CALCS!B$22,10,IF(D80=CALCS!B$35,11,IF(D80=CALCS!B$21,11,IF(D80=CALCS!B$34,12,IF(D80=CALCS!B$20,12,IF(D80=CALCS!B$33,13,IF(D80=CALCS!B$19,13,0))))))))))))))))))))))))))))))))))</f>
        <v>0</v>
      </c>
      <c r="X80" s="5">
        <f t="shared" ref="X80:X100" si="65">IF(W$3&lt;=W80,1,0)</f>
        <v>1</v>
      </c>
      <c r="Y80" s="1">
        <f t="shared" ref="Y80:Y100" si="66">IF(O80=1,O$4,IF(N80=1,N$4,IF(M80=1,M$4,IF(L80=1,L$4,IF(K80=1,K$4,IF(J80=1,J$4,0))))))</f>
        <v>0</v>
      </c>
      <c r="Z80" s="5"/>
      <c r="AA80" s="5">
        <f t="shared" si="59"/>
        <v>1</v>
      </c>
      <c r="AB80" s="5"/>
      <c r="AC80" s="1">
        <f t="shared" ref="AC80:AC100" si="67">IF(J$3=J80,1,0)</f>
        <v>0</v>
      </c>
      <c r="AD80" s="1">
        <f t="shared" ref="AD80:AD100" si="68">IF(K$3=K80,1,0)</f>
        <v>0</v>
      </c>
      <c r="AE80" s="1">
        <f t="shared" ref="AE80:AE100" si="69">IF(L$3=L80,1,0)</f>
        <v>0</v>
      </c>
      <c r="AF80" s="1">
        <f t="shared" ref="AF80:AF100" si="70">IF(M$3=M80,1,0)</f>
        <v>0</v>
      </c>
      <c r="AG80" s="1">
        <f t="shared" ref="AG80:AG100" si="71">IF(N$3=N80,1,0)</f>
        <v>0</v>
      </c>
      <c r="AH80" s="1">
        <f t="shared" ref="AH80:AH100" si="72">SUM(AC80:AG80)</f>
        <v>0</v>
      </c>
      <c r="AI80" s="1">
        <f t="shared" ref="AI80:AI100" si="73">IF($O$3=O80,1,0)</f>
        <v>0</v>
      </c>
      <c r="AJ80" s="5">
        <f t="shared" ref="AJ80:AJ100" si="74">IF(AI80=1,1,AH80)</f>
        <v>0</v>
      </c>
      <c r="AK80" s="5"/>
      <c r="AL80" s="5">
        <f t="shared" ref="AL80:AL100" si="75">IF($V$3&gt;=V80,1,0)</f>
        <v>0</v>
      </c>
      <c r="AM80" s="5">
        <f t="shared" ref="AM80:AM100" si="76">IF($Q$3&lt;=Q80,1,0)</f>
        <v>1</v>
      </c>
      <c r="AN80" s="5">
        <f t="shared" si="60"/>
        <v>1</v>
      </c>
      <c r="AP80" s="6">
        <f t="shared" ref="AP80:AP100" si="77">SUM(X80+AA80+AJ80+AL80+AM80+AN80)</f>
        <v>4</v>
      </c>
      <c r="AQ80" s="7">
        <f t="shared" ref="AQ80:AQ100" ca="1" si="78">IF(AT80=0,AQ79,+(AQ79+1))</f>
        <v>0</v>
      </c>
      <c r="AR80" s="7">
        <f t="shared" ref="AR80:AR100" ca="1" si="79">IF(AQ79=AQ80,0,AQ80)</f>
        <v>0</v>
      </c>
      <c r="AS80" s="1">
        <f t="shared" si="64"/>
        <v>0</v>
      </c>
      <c r="AT80" s="1">
        <f t="shared" ref="AT80:AT100" si="80">IF(AP80=6,C80,0)</f>
        <v>0</v>
      </c>
      <c r="AU80" s="1">
        <f t="shared" ref="AU80:AU100" si="81">IF(AT80=0,0,D80)</f>
        <v>0</v>
      </c>
      <c r="AV80" s="3">
        <f t="shared" ref="AV80:AV100" si="82">IF(AU80=0,0,E80)</f>
        <v>0</v>
      </c>
      <c r="AW80" s="3">
        <f t="shared" ref="AW80:AW100" si="83">IF(AV80=0,0,F80)</f>
        <v>0</v>
      </c>
      <c r="AX80" s="8">
        <f t="shared" ref="AX80:AX100" si="84">IF(AW80=0,0,G80)</f>
        <v>0</v>
      </c>
      <c r="AY80" s="8">
        <f t="shared" ref="AY80:AY100" si="85">IF(AX80=0,0,H80)</f>
        <v>0</v>
      </c>
      <c r="AZ80" s="1">
        <f t="shared" ref="AZ80:AZ100" si="86">IF(AY80=0,0,Y80)</f>
        <v>0</v>
      </c>
      <c r="BA80" s="4">
        <f t="shared" ref="BA80:BA100" si="87">IF(AY80=0,0,Q80)</f>
        <v>0</v>
      </c>
      <c r="BB80" s="1">
        <f t="shared" si="61"/>
        <v>0</v>
      </c>
    </row>
    <row r="81" spans="1:54" x14ac:dyDescent="0.2">
      <c r="A81" s="52" t="str">
        <f t="shared" si="62"/>
        <v/>
      </c>
      <c r="B81" s="44"/>
      <c r="C81" s="44"/>
      <c r="D81" s="44"/>
      <c r="E81" s="45"/>
      <c r="F81" s="45"/>
      <c r="G81" s="46"/>
      <c r="H81" s="46"/>
      <c r="I81" s="43">
        <v>77</v>
      </c>
      <c r="J81" s="44"/>
      <c r="K81" s="44"/>
      <c r="L81" s="44"/>
      <c r="M81" s="44"/>
      <c r="N81" s="44"/>
      <c r="O81" s="44"/>
      <c r="P81" s="41"/>
      <c r="Q81" s="53"/>
      <c r="R81" s="53"/>
      <c r="S81" s="47"/>
      <c r="U81" s="1" t="str">
        <f t="shared" si="58"/>
        <v/>
      </c>
      <c r="V81" s="1" t="str">
        <f t="shared" si="63"/>
        <v/>
      </c>
      <c r="W81" s="1">
        <f>IF(D81=CALCS!B$17,1,IF(D81=CALCS!B$16,2,IF(D81=CALCS!B$15,3,IF(D81=CALCS!B$14,4,IF(D81=CALCS!B$13,5,IF(D81=CALCS!B$12,6,IF(D81=CALCS!B$11,7,IF(D81=CALCS!B$10,8,IF(D81=CALCS!B$9,9,IF(D81=CALCS!B$8,10,IF(D81=CALCS!B$7,11,IF(D81=CALCS!B$6,12,IF(D81=CALCS!B$5,13,IF(D81=CALCS!B$31,1,IF(D81=CALCS!B$44,2,IF(D81=CALCS!B$30,2,IF(D81=CALCS!B$43,3,IF(D81=CALCS!B$29,3,IF(D81=CALCS!B$28,4,IF(D81=CALCS!B$41,5,IF(D81=CALCS!B$27,5,IF(D81=CALCS!B$26,6,IF(D81=CALCS!B$39,7,IF(D81=CALCS!B$25,7,IF(D81=CALCS!B$24,8,IF(D81=CALCS!B$37,9,IF(D81=CALCS!B$23,9,IF(D81=CALCS!B$22,10,IF(D81=CALCS!B$35,11,IF(D81=CALCS!B$21,11,IF(D81=CALCS!B$34,12,IF(D81=CALCS!B$20,12,IF(D81=CALCS!B$33,13,IF(D81=CALCS!B$19,13,0))))))))))))))))))))))))))))))))))</f>
        <v>0</v>
      </c>
      <c r="X81" s="5">
        <f t="shared" si="65"/>
        <v>1</v>
      </c>
      <c r="Y81" s="1">
        <f t="shared" si="66"/>
        <v>0</v>
      </c>
      <c r="Z81" s="5"/>
      <c r="AA81" s="5">
        <f t="shared" si="59"/>
        <v>1</v>
      </c>
      <c r="AB81" s="5"/>
      <c r="AC81" s="1">
        <f t="shared" si="67"/>
        <v>0</v>
      </c>
      <c r="AD81" s="1">
        <f t="shared" si="68"/>
        <v>0</v>
      </c>
      <c r="AE81" s="1">
        <f t="shared" si="69"/>
        <v>0</v>
      </c>
      <c r="AF81" s="1">
        <f t="shared" si="70"/>
        <v>0</v>
      </c>
      <c r="AG81" s="1">
        <f t="shared" si="71"/>
        <v>0</v>
      </c>
      <c r="AH81" s="1">
        <f t="shared" si="72"/>
        <v>0</v>
      </c>
      <c r="AI81" s="1">
        <f t="shared" si="73"/>
        <v>0</v>
      </c>
      <c r="AJ81" s="5">
        <f t="shared" si="74"/>
        <v>0</v>
      </c>
      <c r="AK81" s="5"/>
      <c r="AL81" s="5">
        <f t="shared" si="75"/>
        <v>0</v>
      </c>
      <c r="AM81" s="5">
        <f t="shared" si="76"/>
        <v>1</v>
      </c>
      <c r="AN81" s="5">
        <f t="shared" si="60"/>
        <v>1</v>
      </c>
      <c r="AP81" s="6">
        <f t="shared" si="77"/>
        <v>4</v>
      </c>
      <c r="AQ81" s="7">
        <f t="shared" ca="1" si="78"/>
        <v>0</v>
      </c>
      <c r="AR81" s="7">
        <f t="shared" ca="1" si="79"/>
        <v>0</v>
      </c>
      <c r="AS81" s="1">
        <f t="shared" si="64"/>
        <v>0</v>
      </c>
      <c r="AT81" s="1">
        <f t="shared" si="80"/>
        <v>0</v>
      </c>
      <c r="AU81" s="1">
        <f t="shared" si="81"/>
        <v>0</v>
      </c>
      <c r="AV81" s="3">
        <f t="shared" si="82"/>
        <v>0</v>
      </c>
      <c r="AW81" s="3">
        <f t="shared" si="83"/>
        <v>0</v>
      </c>
      <c r="AX81" s="8">
        <f t="shared" si="84"/>
        <v>0</v>
      </c>
      <c r="AY81" s="8">
        <f t="shared" si="85"/>
        <v>0</v>
      </c>
      <c r="AZ81" s="1">
        <f t="shared" si="86"/>
        <v>0</v>
      </c>
      <c r="BA81" s="4">
        <f t="shared" si="87"/>
        <v>0</v>
      </c>
      <c r="BB81" s="1">
        <f t="shared" si="61"/>
        <v>0</v>
      </c>
    </row>
    <row r="82" spans="1:54" x14ac:dyDescent="0.2">
      <c r="A82" s="52" t="str">
        <f t="shared" si="62"/>
        <v/>
      </c>
      <c r="B82" s="44"/>
      <c r="C82" s="44"/>
      <c r="D82" s="44"/>
      <c r="E82" s="45"/>
      <c r="F82" s="45"/>
      <c r="G82" s="46"/>
      <c r="H82" s="46"/>
      <c r="I82" s="43">
        <v>78</v>
      </c>
      <c r="J82" s="44"/>
      <c r="K82" s="44"/>
      <c r="L82" s="44"/>
      <c r="M82" s="44"/>
      <c r="N82" s="44"/>
      <c r="O82" s="44"/>
      <c r="P82" s="41"/>
      <c r="Q82" s="53"/>
      <c r="R82" s="53"/>
      <c r="S82" s="47"/>
      <c r="U82" s="1" t="str">
        <f t="shared" si="58"/>
        <v/>
      </c>
      <c r="V82" s="1" t="str">
        <f t="shared" si="63"/>
        <v/>
      </c>
      <c r="W82" s="1">
        <f>IF(D82=CALCS!B$17,1,IF(D82=CALCS!B$16,2,IF(D82=CALCS!B$15,3,IF(D82=CALCS!B$14,4,IF(D82=CALCS!B$13,5,IF(D82=CALCS!B$12,6,IF(D82=CALCS!B$11,7,IF(D82=CALCS!B$10,8,IF(D82=CALCS!B$9,9,IF(D82=CALCS!B$8,10,IF(D82=CALCS!B$7,11,IF(D82=CALCS!B$6,12,IF(D82=CALCS!B$5,13,IF(D82=CALCS!B$31,1,IF(D82=CALCS!B$44,2,IF(D82=CALCS!B$30,2,IF(D82=CALCS!B$43,3,IF(D82=CALCS!B$29,3,IF(D82=CALCS!B$28,4,IF(D82=CALCS!B$41,5,IF(D82=CALCS!B$27,5,IF(D82=CALCS!B$26,6,IF(D82=CALCS!B$39,7,IF(D82=CALCS!B$25,7,IF(D82=CALCS!B$24,8,IF(D82=CALCS!B$37,9,IF(D82=CALCS!B$23,9,IF(D82=CALCS!B$22,10,IF(D82=CALCS!B$35,11,IF(D82=CALCS!B$21,11,IF(D82=CALCS!B$34,12,IF(D82=CALCS!B$20,12,IF(D82=CALCS!B$33,13,IF(D82=CALCS!B$19,13,0))))))))))))))))))))))))))))))))))</f>
        <v>0</v>
      </c>
      <c r="X82" s="5">
        <f t="shared" si="65"/>
        <v>1</v>
      </c>
      <c r="Y82" s="1">
        <f t="shared" si="66"/>
        <v>0</v>
      </c>
      <c r="Z82" s="5"/>
      <c r="AA82" s="5">
        <f t="shared" si="59"/>
        <v>1</v>
      </c>
      <c r="AB82" s="5"/>
      <c r="AC82" s="1">
        <f t="shared" si="67"/>
        <v>0</v>
      </c>
      <c r="AD82" s="1">
        <f t="shared" si="68"/>
        <v>0</v>
      </c>
      <c r="AE82" s="1">
        <f t="shared" si="69"/>
        <v>0</v>
      </c>
      <c r="AF82" s="1">
        <f t="shared" si="70"/>
        <v>0</v>
      </c>
      <c r="AG82" s="1">
        <f t="shared" si="71"/>
        <v>0</v>
      </c>
      <c r="AH82" s="1">
        <f t="shared" si="72"/>
        <v>0</v>
      </c>
      <c r="AI82" s="1">
        <f t="shared" si="73"/>
        <v>0</v>
      </c>
      <c r="AJ82" s="5">
        <f t="shared" si="74"/>
        <v>0</v>
      </c>
      <c r="AK82" s="5"/>
      <c r="AL82" s="5">
        <f t="shared" si="75"/>
        <v>0</v>
      </c>
      <c r="AM82" s="5">
        <f t="shared" si="76"/>
        <v>1</v>
      </c>
      <c r="AN82" s="5">
        <f t="shared" si="60"/>
        <v>1</v>
      </c>
      <c r="AP82" s="6">
        <f t="shared" si="77"/>
        <v>4</v>
      </c>
      <c r="AQ82" s="7">
        <f t="shared" ca="1" si="78"/>
        <v>0</v>
      </c>
      <c r="AR82" s="7">
        <f t="shared" ca="1" si="79"/>
        <v>0</v>
      </c>
      <c r="AS82" s="1">
        <f t="shared" si="64"/>
        <v>0</v>
      </c>
      <c r="AT82" s="1">
        <f t="shared" si="80"/>
        <v>0</v>
      </c>
      <c r="AU82" s="1">
        <f t="shared" si="81"/>
        <v>0</v>
      </c>
      <c r="AV82" s="3">
        <f t="shared" si="82"/>
        <v>0</v>
      </c>
      <c r="AW82" s="3">
        <f t="shared" si="83"/>
        <v>0</v>
      </c>
      <c r="AX82" s="8">
        <f t="shared" si="84"/>
        <v>0</v>
      </c>
      <c r="AY82" s="8">
        <f t="shared" si="85"/>
        <v>0</v>
      </c>
      <c r="AZ82" s="1">
        <f t="shared" si="86"/>
        <v>0</v>
      </c>
      <c r="BA82" s="4">
        <f t="shared" si="87"/>
        <v>0</v>
      </c>
      <c r="BB82" s="1">
        <f t="shared" si="61"/>
        <v>0</v>
      </c>
    </row>
    <row r="83" spans="1:54" x14ac:dyDescent="0.2">
      <c r="A83" s="52" t="str">
        <f t="shared" si="62"/>
        <v/>
      </c>
      <c r="B83" s="44"/>
      <c r="C83" s="44"/>
      <c r="D83" s="44"/>
      <c r="E83" s="45"/>
      <c r="F83" s="45"/>
      <c r="G83" s="46"/>
      <c r="H83" s="46"/>
      <c r="I83" s="43">
        <v>79</v>
      </c>
      <c r="J83" s="44"/>
      <c r="K83" s="44"/>
      <c r="L83" s="44"/>
      <c r="M83" s="44"/>
      <c r="N83" s="44"/>
      <c r="O83" s="44"/>
      <c r="P83" s="41"/>
      <c r="Q83" s="53"/>
      <c r="R83" s="53"/>
      <c r="S83" s="47"/>
      <c r="U83" s="1" t="str">
        <f t="shared" si="58"/>
        <v/>
      </c>
      <c r="V83" s="1" t="str">
        <f t="shared" si="63"/>
        <v/>
      </c>
      <c r="W83" s="1">
        <f>IF(D83=CALCS!B$17,1,IF(D83=CALCS!B$16,2,IF(D83=CALCS!B$15,3,IF(D83=CALCS!B$14,4,IF(D83=CALCS!B$13,5,IF(D83=CALCS!B$12,6,IF(D83=CALCS!B$11,7,IF(D83=CALCS!B$10,8,IF(D83=CALCS!B$9,9,IF(D83=CALCS!B$8,10,IF(D83=CALCS!B$7,11,IF(D83=CALCS!B$6,12,IF(D83=CALCS!B$5,13,IF(D83=CALCS!B$31,1,IF(D83=CALCS!B$44,2,IF(D83=CALCS!B$30,2,IF(D83=CALCS!B$43,3,IF(D83=CALCS!B$29,3,IF(D83=CALCS!B$28,4,IF(D83=CALCS!B$41,5,IF(D83=CALCS!B$27,5,IF(D83=CALCS!B$26,6,IF(D83=CALCS!B$39,7,IF(D83=CALCS!B$25,7,IF(D83=CALCS!B$24,8,IF(D83=CALCS!B$37,9,IF(D83=CALCS!B$23,9,IF(D83=CALCS!B$22,10,IF(D83=CALCS!B$35,11,IF(D83=CALCS!B$21,11,IF(D83=CALCS!B$34,12,IF(D83=CALCS!B$20,12,IF(D83=CALCS!B$33,13,IF(D83=CALCS!B$19,13,0))))))))))))))))))))))))))))))))))</f>
        <v>0</v>
      </c>
      <c r="X83" s="5">
        <f t="shared" si="65"/>
        <v>1</v>
      </c>
      <c r="Y83" s="1">
        <f t="shared" si="66"/>
        <v>0</v>
      </c>
      <c r="Z83" s="5"/>
      <c r="AA83" s="5">
        <f t="shared" si="59"/>
        <v>1</v>
      </c>
      <c r="AB83" s="5"/>
      <c r="AC83" s="1">
        <f t="shared" si="67"/>
        <v>0</v>
      </c>
      <c r="AD83" s="1">
        <f t="shared" si="68"/>
        <v>0</v>
      </c>
      <c r="AE83" s="1">
        <f t="shared" si="69"/>
        <v>0</v>
      </c>
      <c r="AF83" s="1">
        <f t="shared" si="70"/>
        <v>0</v>
      </c>
      <c r="AG83" s="1">
        <f t="shared" si="71"/>
        <v>0</v>
      </c>
      <c r="AH83" s="1">
        <f t="shared" si="72"/>
        <v>0</v>
      </c>
      <c r="AI83" s="1">
        <f t="shared" si="73"/>
        <v>0</v>
      </c>
      <c r="AJ83" s="5">
        <f t="shared" si="74"/>
        <v>0</v>
      </c>
      <c r="AK83" s="5"/>
      <c r="AL83" s="5">
        <f t="shared" si="75"/>
        <v>0</v>
      </c>
      <c r="AM83" s="5">
        <f t="shared" si="76"/>
        <v>1</v>
      </c>
      <c r="AN83" s="5">
        <f t="shared" si="60"/>
        <v>1</v>
      </c>
      <c r="AP83" s="6">
        <f t="shared" si="77"/>
        <v>4</v>
      </c>
      <c r="AQ83" s="7">
        <f t="shared" ca="1" si="78"/>
        <v>0</v>
      </c>
      <c r="AR83" s="7">
        <f t="shared" ca="1" si="79"/>
        <v>0</v>
      </c>
      <c r="AS83" s="1">
        <f t="shared" si="64"/>
        <v>0</v>
      </c>
      <c r="AT83" s="1">
        <f t="shared" si="80"/>
        <v>0</v>
      </c>
      <c r="AU83" s="1">
        <f t="shared" si="81"/>
        <v>0</v>
      </c>
      <c r="AV83" s="3">
        <f t="shared" si="82"/>
        <v>0</v>
      </c>
      <c r="AW83" s="3">
        <f t="shared" si="83"/>
        <v>0</v>
      </c>
      <c r="AX83" s="8">
        <f t="shared" si="84"/>
        <v>0</v>
      </c>
      <c r="AY83" s="8">
        <f t="shared" si="85"/>
        <v>0</v>
      </c>
      <c r="AZ83" s="1">
        <f t="shared" si="86"/>
        <v>0</v>
      </c>
      <c r="BA83" s="4">
        <f t="shared" si="87"/>
        <v>0</v>
      </c>
      <c r="BB83" s="1">
        <f t="shared" si="61"/>
        <v>0</v>
      </c>
    </row>
    <row r="84" spans="1:54" x14ac:dyDescent="0.2">
      <c r="A84" s="52" t="str">
        <f t="shared" si="62"/>
        <v/>
      </c>
      <c r="B84" s="44"/>
      <c r="C84" s="44"/>
      <c r="D84" s="44"/>
      <c r="E84" s="45"/>
      <c r="F84" s="45"/>
      <c r="G84" s="46"/>
      <c r="H84" s="46"/>
      <c r="I84" s="43">
        <v>80</v>
      </c>
      <c r="J84" s="44"/>
      <c r="K84" s="44"/>
      <c r="L84" s="44"/>
      <c r="M84" s="44"/>
      <c r="N84" s="44"/>
      <c r="O84" s="44"/>
      <c r="P84" s="41"/>
      <c r="Q84" s="53"/>
      <c r="R84" s="53"/>
      <c r="S84" s="47"/>
      <c r="U84" s="1" t="str">
        <f t="shared" si="58"/>
        <v/>
      </c>
      <c r="V84" s="1" t="str">
        <f t="shared" si="63"/>
        <v/>
      </c>
      <c r="W84" s="1">
        <f>IF(D84=CALCS!B$17,1,IF(D84=CALCS!B$16,2,IF(D84=CALCS!B$15,3,IF(D84=CALCS!B$14,4,IF(D84=CALCS!B$13,5,IF(D84=CALCS!B$12,6,IF(D84=CALCS!B$11,7,IF(D84=CALCS!B$10,8,IF(D84=CALCS!B$9,9,IF(D84=CALCS!B$8,10,IF(D84=CALCS!B$7,11,IF(D84=CALCS!B$6,12,IF(D84=CALCS!B$5,13,IF(D84=CALCS!B$31,1,IF(D84=CALCS!B$44,2,IF(D84=CALCS!B$30,2,IF(D84=CALCS!B$43,3,IF(D84=CALCS!B$29,3,IF(D84=CALCS!B$28,4,IF(D84=CALCS!B$41,5,IF(D84=CALCS!B$27,5,IF(D84=CALCS!B$26,6,IF(D84=CALCS!B$39,7,IF(D84=CALCS!B$25,7,IF(D84=CALCS!B$24,8,IF(D84=CALCS!B$37,9,IF(D84=CALCS!B$23,9,IF(D84=CALCS!B$22,10,IF(D84=CALCS!B$35,11,IF(D84=CALCS!B$21,11,IF(D84=CALCS!B$34,12,IF(D84=CALCS!B$20,12,IF(D84=CALCS!B$33,13,IF(D84=CALCS!B$19,13,0))))))))))))))))))))))))))))))))))</f>
        <v>0</v>
      </c>
      <c r="X84" s="5">
        <f t="shared" si="65"/>
        <v>1</v>
      </c>
      <c r="Y84" s="1">
        <f t="shared" si="66"/>
        <v>0</v>
      </c>
      <c r="Z84" s="5"/>
      <c r="AA84" s="5">
        <f t="shared" si="59"/>
        <v>1</v>
      </c>
      <c r="AB84" s="5"/>
      <c r="AC84" s="1">
        <f t="shared" si="67"/>
        <v>0</v>
      </c>
      <c r="AD84" s="1">
        <f t="shared" si="68"/>
        <v>0</v>
      </c>
      <c r="AE84" s="1">
        <f t="shared" si="69"/>
        <v>0</v>
      </c>
      <c r="AF84" s="1">
        <f t="shared" si="70"/>
        <v>0</v>
      </c>
      <c r="AG84" s="1">
        <f t="shared" si="71"/>
        <v>0</v>
      </c>
      <c r="AH84" s="1">
        <f t="shared" si="72"/>
        <v>0</v>
      </c>
      <c r="AI84" s="1">
        <f t="shared" si="73"/>
        <v>0</v>
      </c>
      <c r="AJ84" s="5">
        <f t="shared" si="74"/>
        <v>0</v>
      </c>
      <c r="AK84" s="5"/>
      <c r="AL84" s="5">
        <f t="shared" si="75"/>
        <v>0</v>
      </c>
      <c r="AM84" s="5">
        <f t="shared" si="76"/>
        <v>1</v>
      </c>
      <c r="AN84" s="5">
        <f t="shared" si="60"/>
        <v>1</v>
      </c>
      <c r="AP84" s="6">
        <f t="shared" si="77"/>
        <v>4</v>
      </c>
      <c r="AQ84" s="7">
        <f t="shared" ca="1" si="78"/>
        <v>0</v>
      </c>
      <c r="AR84" s="7">
        <f t="shared" ca="1" si="79"/>
        <v>0</v>
      </c>
      <c r="AS84" s="1">
        <f t="shared" si="64"/>
        <v>0</v>
      </c>
      <c r="AT84" s="1">
        <f t="shared" si="80"/>
        <v>0</v>
      </c>
      <c r="AU84" s="1">
        <f t="shared" si="81"/>
        <v>0</v>
      </c>
      <c r="AV84" s="3">
        <f t="shared" si="82"/>
        <v>0</v>
      </c>
      <c r="AW84" s="3">
        <f t="shared" si="83"/>
        <v>0</v>
      </c>
      <c r="AX84" s="8">
        <f t="shared" si="84"/>
        <v>0</v>
      </c>
      <c r="AY84" s="8">
        <f t="shared" si="85"/>
        <v>0</v>
      </c>
      <c r="AZ84" s="1">
        <f t="shared" si="86"/>
        <v>0</v>
      </c>
      <c r="BA84" s="4">
        <f t="shared" si="87"/>
        <v>0</v>
      </c>
      <c r="BB84" s="1">
        <f t="shared" si="61"/>
        <v>0</v>
      </c>
    </row>
    <row r="85" spans="1:54" x14ac:dyDescent="0.2">
      <c r="A85" s="52" t="str">
        <f t="shared" si="62"/>
        <v/>
      </c>
      <c r="B85" s="44"/>
      <c r="C85" s="44"/>
      <c r="D85" s="44"/>
      <c r="E85" s="45"/>
      <c r="F85" s="45"/>
      <c r="G85" s="46"/>
      <c r="H85" s="46"/>
      <c r="I85" s="43">
        <v>81</v>
      </c>
      <c r="J85" s="44"/>
      <c r="K85" s="44"/>
      <c r="L85" s="44"/>
      <c r="M85" s="44"/>
      <c r="N85" s="44"/>
      <c r="O85" s="44"/>
      <c r="P85" s="41"/>
      <c r="Q85" s="53"/>
      <c r="R85" s="53"/>
      <c r="S85" s="47"/>
      <c r="U85" s="1" t="str">
        <f t="shared" si="58"/>
        <v/>
      </c>
      <c r="V85" s="1" t="str">
        <f t="shared" si="63"/>
        <v/>
      </c>
      <c r="W85" s="1">
        <f>IF(D85=CALCS!B$17,1,IF(D85=CALCS!B$16,2,IF(D85=CALCS!B$15,3,IF(D85=CALCS!B$14,4,IF(D85=CALCS!B$13,5,IF(D85=CALCS!B$12,6,IF(D85=CALCS!B$11,7,IF(D85=CALCS!B$10,8,IF(D85=CALCS!B$9,9,IF(D85=CALCS!B$8,10,IF(D85=CALCS!B$7,11,IF(D85=CALCS!B$6,12,IF(D85=CALCS!B$5,13,IF(D85=CALCS!B$31,1,IF(D85=CALCS!B$44,2,IF(D85=CALCS!B$30,2,IF(D85=CALCS!B$43,3,IF(D85=CALCS!B$29,3,IF(D85=CALCS!B$28,4,IF(D85=CALCS!B$41,5,IF(D85=CALCS!B$27,5,IF(D85=CALCS!B$26,6,IF(D85=CALCS!B$39,7,IF(D85=CALCS!B$25,7,IF(D85=CALCS!B$24,8,IF(D85=CALCS!B$37,9,IF(D85=CALCS!B$23,9,IF(D85=CALCS!B$22,10,IF(D85=CALCS!B$35,11,IF(D85=CALCS!B$21,11,IF(D85=CALCS!B$34,12,IF(D85=CALCS!B$20,12,IF(D85=CALCS!B$33,13,IF(D85=CALCS!B$19,13,0))))))))))))))))))))))))))))))))))</f>
        <v>0</v>
      </c>
      <c r="X85" s="5">
        <f t="shared" si="65"/>
        <v>1</v>
      </c>
      <c r="Y85" s="1">
        <f t="shared" si="66"/>
        <v>0</v>
      </c>
      <c r="Z85" s="5"/>
      <c r="AA85" s="5">
        <f t="shared" si="59"/>
        <v>1</v>
      </c>
      <c r="AB85" s="5"/>
      <c r="AC85" s="1">
        <f t="shared" si="67"/>
        <v>0</v>
      </c>
      <c r="AD85" s="1">
        <f t="shared" si="68"/>
        <v>0</v>
      </c>
      <c r="AE85" s="1">
        <f t="shared" si="69"/>
        <v>0</v>
      </c>
      <c r="AF85" s="1">
        <f t="shared" si="70"/>
        <v>0</v>
      </c>
      <c r="AG85" s="1">
        <f t="shared" si="71"/>
        <v>0</v>
      </c>
      <c r="AH85" s="1">
        <f t="shared" si="72"/>
        <v>0</v>
      </c>
      <c r="AI85" s="1">
        <f t="shared" si="73"/>
        <v>0</v>
      </c>
      <c r="AJ85" s="5">
        <f t="shared" si="74"/>
        <v>0</v>
      </c>
      <c r="AK85" s="5"/>
      <c r="AL85" s="5">
        <f t="shared" si="75"/>
        <v>0</v>
      </c>
      <c r="AM85" s="5">
        <f t="shared" si="76"/>
        <v>1</v>
      </c>
      <c r="AN85" s="5">
        <f t="shared" si="60"/>
        <v>1</v>
      </c>
      <c r="AP85" s="6">
        <f t="shared" si="77"/>
        <v>4</v>
      </c>
      <c r="AQ85" s="7">
        <f t="shared" ca="1" si="78"/>
        <v>0</v>
      </c>
      <c r="AR85" s="7">
        <f t="shared" ca="1" si="79"/>
        <v>0</v>
      </c>
      <c r="AS85" s="1">
        <f t="shared" si="64"/>
        <v>0</v>
      </c>
      <c r="AT85" s="1">
        <f t="shared" si="80"/>
        <v>0</v>
      </c>
      <c r="AU85" s="1">
        <f t="shared" si="81"/>
        <v>0</v>
      </c>
      <c r="AV85" s="3">
        <f t="shared" si="82"/>
        <v>0</v>
      </c>
      <c r="AW85" s="3">
        <f t="shared" si="83"/>
        <v>0</v>
      </c>
      <c r="AX85" s="8">
        <f t="shared" si="84"/>
        <v>0</v>
      </c>
      <c r="AY85" s="8">
        <f t="shared" si="85"/>
        <v>0</v>
      </c>
      <c r="AZ85" s="1">
        <f t="shared" si="86"/>
        <v>0</v>
      </c>
      <c r="BA85" s="4">
        <f t="shared" si="87"/>
        <v>0</v>
      </c>
      <c r="BB85" s="1">
        <f t="shared" si="61"/>
        <v>0</v>
      </c>
    </row>
    <row r="86" spans="1:54" x14ac:dyDescent="0.2">
      <c r="A86" s="52" t="str">
        <f t="shared" si="62"/>
        <v/>
      </c>
      <c r="B86" s="44"/>
      <c r="C86" s="44"/>
      <c r="D86" s="44"/>
      <c r="E86" s="45"/>
      <c r="F86" s="45"/>
      <c r="G86" s="46"/>
      <c r="H86" s="46"/>
      <c r="I86" s="43">
        <v>82</v>
      </c>
      <c r="J86" s="44"/>
      <c r="K86" s="44"/>
      <c r="L86" s="44"/>
      <c r="M86" s="44"/>
      <c r="N86" s="44"/>
      <c r="O86" s="44"/>
      <c r="P86" s="41"/>
      <c r="Q86" s="53"/>
      <c r="R86" s="53"/>
      <c r="S86" s="47"/>
      <c r="U86" s="1" t="str">
        <f t="shared" si="58"/>
        <v/>
      </c>
      <c r="V86" s="1" t="str">
        <f t="shared" si="63"/>
        <v/>
      </c>
      <c r="W86" s="1">
        <f>IF(D86=CALCS!B$17,1,IF(D86=CALCS!B$16,2,IF(D86=CALCS!B$15,3,IF(D86=CALCS!B$14,4,IF(D86=CALCS!B$13,5,IF(D86=CALCS!B$12,6,IF(D86=CALCS!B$11,7,IF(D86=CALCS!B$10,8,IF(D86=CALCS!B$9,9,IF(D86=CALCS!B$8,10,IF(D86=CALCS!B$7,11,IF(D86=CALCS!B$6,12,IF(D86=CALCS!B$5,13,IF(D86=CALCS!B$31,1,IF(D86=CALCS!B$44,2,IF(D86=CALCS!B$30,2,IF(D86=CALCS!B$43,3,IF(D86=CALCS!B$29,3,IF(D86=CALCS!B$28,4,IF(D86=CALCS!B$41,5,IF(D86=CALCS!B$27,5,IF(D86=CALCS!B$26,6,IF(D86=CALCS!B$39,7,IF(D86=CALCS!B$25,7,IF(D86=CALCS!B$24,8,IF(D86=CALCS!B$37,9,IF(D86=CALCS!B$23,9,IF(D86=CALCS!B$22,10,IF(D86=CALCS!B$35,11,IF(D86=CALCS!B$21,11,IF(D86=CALCS!B$34,12,IF(D86=CALCS!B$20,12,IF(D86=CALCS!B$33,13,IF(D86=CALCS!B$19,13,0))))))))))))))))))))))))))))))))))</f>
        <v>0</v>
      </c>
      <c r="X86" s="5">
        <f t="shared" si="65"/>
        <v>1</v>
      </c>
      <c r="Y86" s="1">
        <f t="shared" si="66"/>
        <v>0</v>
      </c>
      <c r="Z86" s="5"/>
      <c r="AA86" s="5">
        <f t="shared" si="59"/>
        <v>1</v>
      </c>
      <c r="AB86" s="5"/>
      <c r="AC86" s="1">
        <f t="shared" si="67"/>
        <v>0</v>
      </c>
      <c r="AD86" s="1">
        <f t="shared" si="68"/>
        <v>0</v>
      </c>
      <c r="AE86" s="1">
        <f t="shared" si="69"/>
        <v>0</v>
      </c>
      <c r="AF86" s="1">
        <f t="shared" si="70"/>
        <v>0</v>
      </c>
      <c r="AG86" s="1">
        <f t="shared" si="71"/>
        <v>0</v>
      </c>
      <c r="AH86" s="1">
        <f t="shared" si="72"/>
        <v>0</v>
      </c>
      <c r="AI86" s="1">
        <f t="shared" si="73"/>
        <v>0</v>
      </c>
      <c r="AJ86" s="5">
        <f t="shared" si="74"/>
        <v>0</v>
      </c>
      <c r="AK86" s="5"/>
      <c r="AL86" s="5">
        <f t="shared" si="75"/>
        <v>0</v>
      </c>
      <c r="AM86" s="5">
        <f t="shared" si="76"/>
        <v>1</v>
      </c>
      <c r="AN86" s="5">
        <f t="shared" si="60"/>
        <v>1</v>
      </c>
      <c r="AP86" s="6">
        <f t="shared" si="77"/>
        <v>4</v>
      </c>
      <c r="AQ86" s="7">
        <f t="shared" ca="1" si="78"/>
        <v>0</v>
      </c>
      <c r="AR86" s="7">
        <f t="shared" ca="1" si="79"/>
        <v>0</v>
      </c>
      <c r="AS86" s="1">
        <f t="shared" si="64"/>
        <v>0</v>
      </c>
      <c r="AT86" s="1">
        <f t="shared" si="80"/>
        <v>0</v>
      </c>
      <c r="AU86" s="1">
        <f t="shared" si="81"/>
        <v>0</v>
      </c>
      <c r="AV86" s="3">
        <f t="shared" si="82"/>
        <v>0</v>
      </c>
      <c r="AW86" s="3">
        <f t="shared" si="83"/>
        <v>0</v>
      </c>
      <c r="AX86" s="8">
        <f t="shared" si="84"/>
        <v>0</v>
      </c>
      <c r="AY86" s="8">
        <f t="shared" si="85"/>
        <v>0</v>
      </c>
      <c r="AZ86" s="1">
        <f t="shared" si="86"/>
        <v>0</v>
      </c>
      <c r="BA86" s="4">
        <f t="shared" si="87"/>
        <v>0</v>
      </c>
      <c r="BB86" s="1">
        <f t="shared" si="61"/>
        <v>0</v>
      </c>
    </row>
    <row r="87" spans="1:54" x14ac:dyDescent="0.2">
      <c r="A87" s="52" t="str">
        <f t="shared" si="62"/>
        <v/>
      </c>
      <c r="B87" s="44"/>
      <c r="C87" s="44"/>
      <c r="D87" s="44"/>
      <c r="E87" s="45"/>
      <c r="F87" s="45"/>
      <c r="G87" s="46"/>
      <c r="H87" s="46"/>
      <c r="I87" s="43">
        <v>83</v>
      </c>
      <c r="J87" s="44"/>
      <c r="K87" s="44"/>
      <c r="L87" s="44"/>
      <c r="M87" s="44"/>
      <c r="N87" s="44"/>
      <c r="O87" s="44"/>
      <c r="P87" s="41"/>
      <c r="Q87" s="53"/>
      <c r="R87" s="53"/>
      <c r="S87" s="47"/>
      <c r="U87" s="1" t="str">
        <f t="shared" si="58"/>
        <v/>
      </c>
      <c r="V87" s="1" t="str">
        <f t="shared" si="63"/>
        <v/>
      </c>
      <c r="W87" s="1">
        <f>IF(D87=CALCS!B$17,1,IF(D87=CALCS!B$16,2,IF(D87=CALCS!B$15,3,IF(D87=CALCS!B$14,4,IF(D87=CALCS!B$13,5,IF(D87=CALCS!B$12,6,IF(D87=CALCS!B$11,7,IF(D87=CALCS!B$10,8,IF(D87=CALCS!B$9,9,IF(D87=CALCS!B$8,10,IF(D87=CALCS!B$7,11,IF(D87=CALCS!B$6,12,IF(D87=CALCS!B$5,13,IF(D87=CALCS!B$31,1,IF(D87=CALCS!B$44,2,IF(D87=CALCS!B$30,2,IF(D87=CALCS!B$43,3,IF(D87=CALCS!B$29,3,IF(D87=CALCS!B$28,4,IF(D87=CALCS!B$41,5,IF(D87=CALCS!B$27,5,IF(D87=CALCS!B$26,6,IF(D87=CALCS!B$39,7,IF(D87=CALCS!B$25,7,IF(D87=CALCS!B$24,8,IF(D87=CALCS!B$37,9,IF(D87=CALCS!B$23,9,IF(D87=CALCS!B$22,10,IF(D87=CALCS!B$35,11,IF(D87=CALCS!B$21,11,IF(D87=CALCS!B$34,12,IF(D87=CALCS!B$20,12,IF(D87=CALCS!B$33,13,IF(D87=CALCS!B$19,13,0))))))))))))))))))))))))))))))))))</f>
        <v>0</v>
      </c>
      <c r="X87" s="5">
        <f t="shared" si="65"/>
        <v>1</v>
      </c>
      <c r="Y87" s="1">
        <f t="shared" si="66"/>
        <v>0</v>
      </c>
      <c r="Z87" s="5"/>
      <c r="AA87" s="5">
        <f t="shared" si="59"/>
        <v>1</v>
      </c>
      <c r="AB87" s="5"/>
      <c r="AC87" s="1">
        <f t="shared" si="67"/>
        <v>0</v>
      </c>
      <c r="AD87" s="1">
        <f t="shared" si="68"/>
        <v>0</v>
      </c>
      <c r="AE87" s="1">
        <f t="shared" si="69"/>
        <v>0</v>
      </c>
      <c r="AF87" s="1">
        <f t="shared" si="70"/>
        <v>0</v>
      </c>
      <c r="AG87" s="1">
        <f t="shared" si="71"/>
        <v>0</v>
      </c>
      <c r="AH87" s="1">
        <f t="shared" si="72"/>
        <v>0</v>
      </c>
      <c r="AI87" s="1">
        <f t="shared" si="73"/>
        <v>0</v>
      </c>
      <c r="AJ87" s="5">
        <f t="shared" si="74"/>
        <v>0</v>
      </c>
      <c r="AK87" s="5"/>
      <c r="AL87" s="5">
        <f t="shared" si="75"/>
        <v>0</v>
      </c>
      <c r="AM87" s="5">
        <f t="shared" si="76"/>
        <v>1</v>
      </c>
      <c r="AN87" s="5">
        <f t="shared" si="60"/>
        <v>1</v>
      </c>
      <c r="AP87" s="6">
        <f t="shared" si="77"/>
        <v>4</v>
      </c>
      <c r="AQ87" s="7">
        <f t="shared" ca="1" si="78"/>
        <v>0</v>
      </c>
      <c r="AR87" s="7">
        <f t="shared" ca="1" si="79"/>
        <v>0</v>
      </c>
      <c r="AS87" s="1">
        <f t="shared" si="64"/>
        <v>0</v>
      </c>
      <c r="AT87" s="1">
        <f t="shared" si="80"/>
        <v>0</v>
      </c>
      <c r="AU87" s="1">
        <f t="shared" si="81"/>
        <v>0</v>
      </c>
      <c r="AV87" s="3">
        <f t="shared" si="82"/>
        <v>0</v>
      </c>
      <c r="AW87" s="3">
        <f t="shared" si="83"/>
        <v>0</v>
      </c>
      <c r="AX87" s="8">
        <f t="shared" si="84"/>
        <v>0</v>
      </c>
      <c r="AY87" s="8">
        <f t="shared" si="85"/>
        <v>0</v>
      </c>
      <c r="AZ87" s="1">
        <f t="shared" si="86"/>
        <v>0</v>
      </c>
      <c r="BA87" s="4">
        <f t="shared" si="87"/>
        <v>0</v>
      </c>
      <c r="BB87" s="1">
        <f t="shared" si="61"/>
        <v>0</v>
      </c>
    </row>
    <row r="88" spans="1:54" x14ac:dyDescent="0.2">
      <c r="A88" s="52" t="str">
        <f t="shared" si="62"/>
        <v/>
      </c>
      <c r="B88" s="44"/>
      <c r="C88" s="44"/>
      <c r="D88" s="44"/>
      <c r="E88" s="45"/>
      <c r="F88" s="45"/>
      <c r="G88" s="46"/>
      <c r="H88" s="46"/>
      <c r="I88" s="43">
        <v>84</v>
      </c>
      <c r="J88" s="44"/>
      <c r="K88" s="44"/>
      <c r="L88" s="44"/>
      <c r="M88" s="44"/>
      <c r="N88" s="44"/>
      <c r="O88" s="44"/>
      <c r="P88" s="41"/>
      <c r="Q88" s="53"/>
      <c r="R88" s="53"/>
      <c r="S88" s="47"/>
      <c r="U88" s="1" t="str">
        <f t="shared" si="58"/>
        <v/>
      </c>
      <c r="V88" s="1" t="str">
        <f t="shared" si="63"/>
        <v/>
      </c>
      <c r="W88" s="1">
        <f>IF(D88=CALCS!B$17,1,IF(D88=CALCS!B$16,2,IF(D88=CALCS!B$15,3,IF(D88=CALCS!B$14,4,IF(D88=CALCS!B$13,5,IF(D88=CALCS!B$12,6,IF(D88=CALCS!B$11,7,IF(D88=CALCS!B$10,8,IF(D88=CALCS!B$9,9,IF(D88=CALCS!B$8,10,IF(D88=CALCS!B$7,11,IF(D88=CALCS!B$6,12,IF(D88=CALCS!B$5,13,IF(D88=CALCS!B$31,1,IF(D88=CALCS!B$44,2,IF(D88=CALCS!B$30,2,IF(D88=CALCS!B$43,3,IF(D88=CALCS!B$29,3,IF(D88=CALCS!B$28,4,IF(D88=CALCS!B$41,5,IF(D88=CALCS!B$27,5,IF(D88=CALCS!B$26,6,IF(D88=CALCS!B$39,7,IF(D88=CALCS!B$25,7,IF(D88=CALCS!B$24,8,IF(D88=CALCS!B$37,9,IF(D88=CALCS!B$23,9,IF(D88=CALCS!B$22,10,IF(D88=CALCS!B$35,11,IF(D88=CALCS!B$21,11,IF(D88=CALCS!B$34,12,IF(D88=CALCS!B$20,12,IF(D88=CALCS!B$33,13,IF(D88=CALCS!B$19,13,0))))))))))))))))))))))))))))))))))</f>
        <v>0</v>
      </c>
      <c r="X88" s="5">
        <f t="shared" si="65"/>
        <v>1</v>
      </c>
      <c r="Y88" s="1">
        <f t="shared" si="66"/>
        <v>0</v>
      </c>
      <c r="Z88" s="5"/>
      <c r="AA88" s="5">
        <f t="shared" si="59"/>
        <v>1</v>
      </c>
      <c r="AB88" s="5"/>
      <c r="AC88" s="1">
        <f t="shared" si="67"/>
        <v>0</v>
      </c>
      <c r="AD88" s="1">
        <f t="shared" si="68"/>
        <v>0</v>
      </c>
      <c r="AE88" s="1">
        <f t="shared" si="69"/>
        <v>0</v>
      </c>
      <c r="AF88" s="1">
        <f t="shared" si="70"/>
        <v>0</v>
      </c>
      <c r="AG88" s="1">
        <f t="shared" si="71"/>
        <v>0</v>
      </c>
      <c r="AH88" s="1">
        <f t="shared" si="72"/>
        <v>0</v>
      </c>
      <c r="AI88" s="1">
        <f t="shared" si="73"/>
        <v>0</v>
      </c>
      <c r="AJ88" s="5">
        <f t="shared" si="74"/>
        <v>0</v>
      </c>
      <c r="AK88" s="5"/>
      <c r="AL88" s="5">
        <f t="shared" si="75"/>
        <v>0</v>
      </c>
      <c r="AM88" s="5">
        <f t="shared" si="76"/>
        <v>1</v>
      </c>
      <c r="AN88" s="5">
        <f t="shared" si="60"/>
        <v>1</v>
      </c>
      <c r="AP88" s="6">
        <f t="shared" si="77"/>
        <v>4</v>
      </c>
      <c r="AQ88" s="7">
        <f t="shared" ca="1" si="78"/>
        <v>0</v>
      </c>
      <c r="AR88" s="7">
        <f t="shared" ca="1" si="79"/>
        <v>0</v>
      </c>
      <c r="AS88" s="1">
        <f t="shared" si="64"/>
        <v>0</v>
      </c>
      <c r="AT88" s="1">
        <f t="shared" si="80"/>
        <v>0</v>
      </c>
      <c r="AU88" s="1">
        <f t="shared" si="81"/>
        <v>0</v>
      </c>
      <c r="AV88" s="3">
        <f t="shared" si="82"/>
        <v>0</v>
      </c>
      <c r="AW88" s="3">
        <f t="shared" si="83"/>
        <v>0</v>
      </c>
      <c r="AX88" s="8">
        <f t="shared" si="84"/>
        <v>0</v>
      </c>
      <c r="AY88" s="8">
        <f t="shared" si="85"/>
        <v>0</v>
      </c>
      <c r="AZ88" s="1">
        <f t="shared" si="86"/>
        <v>0</v>
      </c>
      <c r="BA88" s="4">
        <f t="shared" si="87"/>
        <v>0</v>
      </c>
      <c r="BB88" s="1">
        <f t="shared" si="61"/>
        <v>0</v>
      </c>
    </row>
    <row r="89" spans="1:54" x14ac:dyDescent="0.2">
      <c r="A89" s="52" t="str">
        <f t="shared" si="62"/>
        <v/>
      </c>
      <c r="B89" s="44"/>
      <c r="C89" s="44"/>
      <c r="D89" s="44"/>
      <c r="E89" s="45"/>
      <c r="F89" s="45"/>
      <c r="G89" s="46"/>
      <c r="H89" s="46"/>
      <c r="I89" s="43">
        <v>85</v>
      </c>
      <c r="J89" s="44"/>
      <c r="K89" s="44"/>
      <c r="L89" s="44"/>
      <c r="M89" s="44"/>
      <c r="N89" s="44"/>
      <c r="O89" s="44"/>
      <c r="P89" s="41"/>
      <c r="Q89" s="53"/>
      <c r="R89" s="53"/>
      <c r="S89" s="47"/>
      <c r="U89" s="1" t="str">
        <f t="shared" si="58"/>
        <v/>
      </c>
      <c r="V89" s="1" t="str">
        <f t="shared" si="63"/>
        <v/>
      </c>
      <c r="W89" s="1">
        <f>IF(D89=CALCS!B$17,1,IF(D89=CALCS!B$16,2,IF(D89=CALCS!B$15,3,IF(D89=CALCS!B$14,4,IF(D89=CALCS!B$13,5,IF(D89=CALCS!B$12,6,IF(D89=CALCS!B$11,7,IF(D89=CALCS!B$10,8,IF(D89=CALCS!B$9,9,IF(D89=CALCS!B$8,10,IF(D89=CALCS!B$7,11,IF(D89=CALCS!B$6,12,IF(D89=CALCS!B$5,13,IF(D89=CALCS!B$31,1,IF(D89=CALCS!B$44,2,IF(D89=CALCS!B$30,2,IF(D89=CALCS!B$43,3,IF(D89=CALCS!B$29,3,IF(D89=CALCS!B$28,4,IF(D89=CALCS!B$41,5,IF(D89=CALCS!B$27,5,IF(D89=CALCS!B$26,6,IF(D89=CALCS!B$39,7,IF(D89=CALCS!B$25,7,IF(D89=CALCS!B$24,8,IF(D89=CALCS!B$37,9,IF(D89=CALCS!B$23,9,IF(D89=CALCS!B$22,10,IF(D89=CALCS!B$35,11,IF(D89=CALCS!B$21,11,IF(D89=CALCS!B$34,12,IF(D89=CALCS!B$20,12,IF(D89=CALCS!B$33,13,IF(D89=CALCS!B$19,13,0))))))))))))))))))))))))))))))))))</f>
        <v>0</v>
      </c>
      <c r="X89" s="5">
        <f t="shared" si="65"/>
        <v>1</v>
      </c>
      <c r="Y89" s="1">
        <f t="shared" si="66"/>
        <v>0</v>
      </c>
      <c r="Z89" s="5"/>
      <c r="AA89" s="5">
        <f t="shared" si="59"/>
        <v>1</v>
      </c>
      <c r="AB89" s="5"/>
      <c r="AC89" s="1">
        <f t="shared" si="67"/>
        <v>0</v>
      </c>
      <c r="AD89" s="1">
        <f t="shared" si="68"/>
        <v>0</v>
      </c>
      <c r="AE89" s="1">
        <f t="shared" si="69"/>
        <v>0</v>
      </c>
      <c r="AF89" s="1">
        <f t="shared" si="70"/>
        <v>0</v>
      </c>
      <c r="AG89" s="1">
        <f t="shared" si="71"/>
        <v>0</v>
      </c>
      <c r="AH89" s="1">
        <f t="shared" si="72"/>
        <v>0</v>
      </c>
      <c r="AI89" s="1">
        <f t="shared" si="73"/>
        <v>0</v>
      </c>
      <c r="AJ89" s="5">
        <f t="shared" si="74"/>
        <v>0</v>
      </c>
      <c r="AK89" s="5"/>
      <c r="AL89" s="5">
        <f t="shared" si="75"/>
        <v>0</v>
      </c>
      <c r="AM89" s="5">
        <f t="shared" si="76"/>
        <v>1</v>
      </c>
      <c r="AN89" s="5">
        <f t="shared" si="60"/>
        <v>1</v>
      </c>
      <c r="AP89" s="6">
        <f t="shared" si="77"/>
        <v>4</v>
      </c>
      <c r="AQ89" s="7">
        <f t="shared" ca="1" si="78"/>
        <v>0</v>
      </c>
      <c r="AR89" s="7">
        <f t="shared" ca="1" si="79"/>
        <v>0</v>
      </c>
      <c r="AS89" s="1">
        <f t="shared" si="64"/>
        <v>0</v>
      </c>
      <c r="AT89" s="1">
        <f t="shared" si="80"/>
        <v>0</v>
      </c>
      <c r="AU89" s="1">
        <f t="shared" si="81"/>
        <v>0</v>
      </c>
      <c r="AV89" s="3">
        <f t="shared" si="82"/>
        <v>0</v>
      </c>
      <c r="AW89" s="3">
        <f t="shared" si="83"/>
        <v>0</v>
      </c>
      <c r="AX89" s="8">
        <f t="shared" si="84"/>
        <v>0</v>
      </c>
      <c r="AY89" s="8">
        <f t="shared" si="85"/>
        <v>0</v>
      </c>
      <c r="AZ89" s="1">
        <f t="shared" si="86"/>
        <v>0</v>
      </c>
      <c r="BA89" s="4">
        <f t="shared" si="87"/>
        <v>0</v>
      </c>
      <c r="BB89" s="1">
        <f t="shared" si="61"/>
        <v>0</v>
      </c>
    </row>
    <row r="90" spans="1:54" x14ac:dyDescent="0.2">
      <c r="A90" s="52" t="str">
        <f t="shared" si="62"/>
        <v/>
      </c>
      <c r="B90" s="44"/>
      <c r="C90" s="44"/>
      <c r="D90" s="44"/>
      <c r="E90" s="45"/>
      <c r="F90" s="45"/>
      <c r="G90" s="46"/>
      <c r="H90" s="46"/>
      <c r="I90" s="43">
        <v>86</v>
      </c>
      <c r="J90" s="44"/>
      <c r="K90" s="44"/>
      <c r="L90" s="44"/>
      <c r="M90" s="44"/>
      <c r="N90" s="44"/>
      <c r="O90" s="44"/>
      <c r="P90" s="41"/>
      <c r="Q90" s="53"/>
      <c r="R90" s="53"/>
      <c r="S90" s="47"/>
      <c r="U90" s="1" t="str">
        <f t="shared" si="58"/>
        <v/>
      </c>
      <c r="V90" s="1" t="str">
        <f t="shared" si="63"/>
        <v/>
      </c>
      <c r="W90" s="1">
        <f>IF(D90=CALCS!B$17,1,IF(D90=CALCS!B$16,2,IF(D90=CALCS!B$15,3,IF(D90=CALCS!B$14,4,IF(D90=CALCS!B$13,5,IF(D90=CALCS!B$12,6,IF(D90=CALCS!B$11,7,IF(D90=CALCS!B$10,8,IF(D90=CALCS!B$9,9,IF(D90=CALCS!B$8,10,IF(D90=CALCS!B$7,11,IF(D90=CALCS!B$6,12,IF(D90=CALCS!B$5,13,IF(D90=CALCS!B$31,1,IF(D90=CALCS!B$44,2,IF(D90=CALCS!B$30,2,IF(D90=CALCS!B$43,3,IF(D90=CALCS!B$29,3,IF(D90=CALCS!B$28,4,IF(D90=CALCS!B$41,5,IF(D90=CALCS!B$27,5,IF(D90=CALCS!B$26,6,IF(D90=CALCS!B$39,7,IF(D90=CALCS!B$25,7,IF(D90=CALCS!B$24,8,IF(D90=CALCS!B$37,9,IF(D90=CALCS!B$23,9,IF(D90=CALCS!B$22,10,IF(D90=CALCS!B$35,11,IF(D90=CALCS!B$21,11,IF(D90=CALCS!B$34,12,IF(D90=CALCS!B$20,12,IF(D90=CALCS!B$33,13,IF(D90=CALCS!B$19,13,0))))))))))))))))))))))))))))))))))</f>
        <v>0</v>
      </c>
      <c r="X90" s="5">
        <f t="shared" si="65"/>
        <v>1</v>
      </c>
      <c r="Y90" s="1">
        <f t="shared" si="66"/>
        <v>0</v>
      </c>
      <c r="Z90" s="5"/>
      <c r="AA90" s="5">
        <f t="shared" si="59"/>
        <v>1</v>
      </c>
      <c r="AB90" s="5"/>
      <c r="AC90" s="1">
        <f t="shared" si="67"/>
        <v>0</v>
      </c>
      <c r="AD90" s="1">
        <f t="shared" si="68"/>
        <v>0</v>
      </c>
      <c r="AE90" s="1">
        <f t="shared" si="69"/>
        <v>0</v>
      </c>
      <c r="AF90" s="1">
        <f t="shared" si="70"/>
        <v>0</v>
      </c>
      <c r="AG90" s="1">
        <f t="shared" si="71"/>
        <v>0</v>
      </c>
      <c r="AH90" s="1">
        <f t="shared" si="72"/>
        <v>0</v>
      </c>
      <c r="AI90" s="1">
        <f t="shared" si="73"/>
        <v>0</v>
      </c>
      <c r="AJ90" s="5">
        <f t="shared" si="74"/>
        <v>0</v>
      </c>
      <c r="AK90" s="5"/>
      <c r="AL90" s="5">
        <f t="shared" si="75"/>
        <v>0</v>
      </c>
      <c r="AM90" s="5">
        <f t="shared" si="76"/>
        <v>1</v>
      </c>
      <c r="AN90" s="5">
        <f t="shared" si="60"/>
        <v>1</v>
      </c>
      <c r="AP90" s="6">
        <f t="shared" si="77"/>
        <v>4</v>
      </c>
      <c r="AQ90" s="7">
        <f t="shared" ca="1" si="78"/>
        <v>0</v>
      </c>
      <c r="AR90" s="7">
        <f t="shared" ca="1" si="79"/>
        <v>0</v>
      </c>
      <c r="AS90" s="1">
        <f t="shared" si="64"/>
        <v>0</v>
      </c>
      <c r="AT90" s="1">
        <f t="shared" si="80"/>
        <v>0</v>
      </c>
      <c r="AU90" s="1">
        <f t="shared" si="81"/>
        <v>0</v>
      </c>
      <c r="AV90" s="3">
        <f t="shared" si="82"/>
        <v>0</v>
      </c>
      <c r="AW90" s="3">
        <f t="shared" si="83"/>
        <v>0</v>
      </c>
      <c r="AX90" s="8">
        <f t="shared" si="84"/>
        <v>0</v>
      </c>
      <c r="AY90" s="8">
        <f t="shared" si="85"/>
        <v>0</v>
      </c>
      <c r="AZ90" s="1">
        <f t="shared" si="86"/>
        <v>0</v>
      </c>
      <c r="BA90" s="4">
        <f t="shared" si="87"/>
        <v>0</v>
      </c>
      <c r="BB90" s="1">
        <f t="shared" si="61"/>
        <v>0</v>
      </c>
    </row>
    <row r="91" spans="1:54" x14ac:dyDescent="0.2">
      <c r="A91" s="52" t="str">
        <f t="shared" si="62"/>
        <v/>
      </c>
      <c r="B91" s="44"/>
      <c r="C91" s="44"/>
      <c r="D91" s="44"/>
      <c r="E91" s="45"/>
      <c r="F91" s="45"/>
      <c r="G91" s="46"/>
      <c r="H91" s="46"/>
      <c r="I91" s="43">
        <v>87</v>
      </c>
      <c r="J91" s="44"/>
      <c r="K91" s="44"/>
      <c r="L91" s="44"/>
      <c r="M91" s="44"/>
      <c r="N91" s="44"/>
      <c r="O91" s="44"/>
      <c r="P91" s="41"/>
      <c r="Q91" s="53"/>
      <c r="R91" s="53"/>
      <c r="S91" s="47"/>
      <c r="U91" s="1" t="str">
        <f t="shared" si="58"/>
        <v/>
      </c>
      <c r="V91" s="1" t="str">
        <f t="shared" si="63"/>
        <v/>
      </c>
      <c r="W91" s="1">
        <f>IF(D91=CALCS!B$17,1,IF(D91=CALCS!B$16,2,IF(D91=CALCS!B$15,3,IF(D91=CALCS!B$14,4,IF(D91=CALCS!B$13,5,IF(D91=CALCS!B$12,6,IF(D91=CALCS!B$11,7,IF(D91=CALCS!B$10,8,IF(D91=CALCS!B$9,9,IF(D91=CALCS!B$8,10,IF(D91=CALCS!B$7,11,IF(D91=CALCS!B$6,12,IF(D91=CALCS!B$5,13,IF(D91=CALCS!B$31,1,IF(D91=CALCS!B$44,2,IF(D91=CALCS!B$30,2,IF(D91=CALCS!B$43,3,IF(D91=CALCS!B$29,3,IF(D91=CALCS!B$28,4,IF(D91=CALCS!B$41,5,IF(D91=CALCS!B$27,5,IF(D91=CALCS!B$26,6,IF(D91=CALCS!B$39,7,IF(D91=CALCS!B$25,7,IF(D91=CALCS!B$24,8,IF(D91=CALCS!B$37,9,IF(D91=CALCS!B$23,9,IF(D91=CALCS!B$22,10,IF(D91=CALCS!B$35,11,IF(D91=CALCS!B$21,11,IF(D91=CALCS!B$34,12,IF(D91=CALCS!B$20,12,IF(D91=CALCS!B$33,13,IF(D91=CALCS!B$19,13,0))))))))))))))))))))))))))))))))))</f>
        <v>0</v>
      </c>
      <c r="X91" s="5">
        <f t="shared" si="65"/>
        <v>1</v>
      </c>
      <c r="Y91" s="1">
        <f t="shared" si="66"/>
        <v>0</v>
      </c>
      <c r="Z91" s="5"/>
      <c r="AA91" s="5">
        <f t="shared" si="59"/>
        <v>1</v>
      </c>
      <c r="AB91" s="5"/>
      <c r="AC91" s="1">
        <f t="shared" si="67"/>
        <v>0</v>
      </c>
      <c r="AD91" s="1">
        <f t="shared" si="68"/>
        <v>0</v>
      </c>
      <c r="AE91" s="1">
        <f t="shared" si="69"/>
        <v>0</v>
      </c>
      <c r="AF91" s="1">
        <f t="shared" si="70"/>
        <v>0</v>
      </c>
      <c r="AG91" s="1">
        <f t="shared" si="71"/>
        <v>0</v>
      </c>
      <c r="AH91" s="1">
        <f t="shared" si="72"/>
        <v>0</v>
      </c>
      <c r="AI91" s="1">
        <f t="shared" si="73"/>
        <v>0</v>
      </c>
      <c r="AJ91" s="5">
        <f t="shared" si="74"/>
        <v>0</v>
      </c>
      <c r="AK91" s="5"/>
      <c r="AL91" s="5">
        <f t="shared" si="75"/>
        <v>0</v>
      </c>
      <c r="AM91" s="5">
        <f t="shared" si="76"/>
        <v>1</v>
      </c>
      <c r="AN91" s="5">
        <f t="shared" si="60"/>
        <v>1</v>
      </c>
      <c r="AP91" s="6">
        <f t="shared" si="77"/>
        <v>4</v>
      </c>
      <c r="AQ91" s="7">
        <f t="shared" ca="1" si="78"/>
        <v>0</v>
      </c>
      <c r="AR91" s="7">
        <f t="shared" ca="1" si="79"/>
        <v>0</v>
      </c>
      <c r="AS91" s="1">
        <f t="shared" si="64"/>
        <v>0</v>
      </c>
      <c r="AT91" s="1">
        <f t="shared" si="80"/>
        <v>0</v>
      </c>
      <c r="AU91" s="1">
        <f t="shared" si="81"/>
        <v>0</v>
      </c>
      <c r="AV91" s="3">
        <f t="shared" si="82"/>
        <v>0</v>
      </c>
      <c r="AW91" s="3">
        <f t="shared" si="83"/>
        <v>0</v>
      </c>
      <c r="AX91" s="8">
        <f t="shared" si="84"/>
        <v>0</v>
      </c>
      <c r="AY91" s="8">
        <f t="shared" si="85"/>
        <v>0</v>
      </c>
      <c r="AZ91" s="1">
        <f t="shared" si="86"/>
        <v>0</v>
      </c>
      <c r="BA91" s="4">
        <f t="shared" si="87"/>
        <v>0</v>
      </c>
      <c r="BB91" s="1">
        <f t="shared" si="61"/>
        <v>0</v>
      </c>
    </row>
    <row r="92" spans="1:54" x14ac:dyDescent="0.2">
      <c r="A92" s="52" t="str">
        <f t="shared" si="62"/>
        <v/>
      </c>
      <c r="B92" s="44"/>
      <c r="C92" s="44"/>
      <c r="D92" s="44"/>
      <c r="E92" s="45"/>
      <c r="F92" s="45"/>
      <c r="G92" s="46"/>
      <c r="H92" s="46"/>
      <c r="I92" s="43">
        <v>88</v>
      </c>
      <c r="J92" s="44"/>
      <c r="K92" s="44"/>
      <c r="L92" s="44"/>
      <c r="M92" s="44"/>
      <c r="N92" s="44"/>
      <c r="O92" s="44"/>
      <c r="P92" s="41"/>
      <c r="Q92" s="53"/>
      <c r="R92" s="53"/>
      <c r="S92" s="47"/>
      <c r="U92" s="1" t="str">
        <f t="shared" si="58"/>
        <v/>
      </c>
      <c r="V92" s="1" t="str">
        <f t="shared" si="63"/>
        <v/>
      </c>
      <c r="W92" s="1">
        <f>IF(D92=CALCS!B$17,1,IF(D92=CALCS!B$16,2,IF(D92=CALCS!B$15,3,IF(D92=CALCS!B$14,4,IF(D92=CALCS!B$13,5,IF(D92=CALCS!B$12,6,IF(D92=CALCS!B$11,7,IF(D92=CALCS!B$10,8,IF(D92=CALCS!B$9,9,IF(D92=CALCS!B$8,10,IF(D92=CALCS!B$7,11,IF(D92=CALCS!B$6,12,IF(D92=CALCS!B$5,13,IF(D92=CALCS!B$31,1,IF(D92=CALCS!B$44,2,IF(D92=CALCS!B$30,2,IF(D92=CALCS!B$43,3,IF(D92=CALCS!B$29,3,IF(D92=CALCS!B$28,4,IF(D92=CALCS!B$41,5,IF(D92=CALCS!B$27,5,IF(D92=CALCS!B$26,6,IF(D92=CALCS!B$39,7,IF(D92=CALCS!B$25,7,IF(D92=CALCS!B$24,8,IF(D92=CALCS!B$37,9,IF(D92=CALCS!B$23,9,IF(D92=CALCS!B$22,10,IF(D92=CALCS!B$35,11,IF(D92=CALCS!B$21,11,IF(D92=CALCS!B$34,12,IF(D92=CALCS!B$20,12,IF(D92=CALCS!B$33,13,IF(D92=CALCS!B$19,13,0))))))))))))))))))))))))))))))))))</f>
        <v>0</v>
      </c>
      <c r="X92" s="5">
        <f t="shared" si="65"/>
        <v>1</v>
      </c>
      <c r="Y92" s="1">
        <f t="shared" si="66"/>
        <v>0</v>
      </c>
      <c r="Z92" s="5"/>
      <c r="AA92" s="5">
        <f t="shared" si="59"/>
        <v>1</v>
      </c>
      <c r="AB92" s="5"/>
      <c r="AC92" s="1">
        <f t="shared" si="67"/>
        <v>0</v>
      </c>
      <c r="AD92" s="1">
        <f t="shared" si="68"/>
        <v>0</v>
      </c>
      <c r="AE92" s="1">
        <f t="shared" si="69"/>
        <v>0</v>
      </c>
      <c r="AF92" s="1">
        <f t="shared" si="70"/>
        <v>0</v>
      </c>
      <c r="AG92" s="1">
        <f t="shared" si="71"/>
        <v>0</v>
      </c>
      <c r="AH92" s="1">
        <f t="shared" si="72"/>
        <v>0</v>
      </c>
      <c r="AI92" s="1">
        <f t="shared" si="73"/>
        <v>0</v>
      </c>
      <c r="AJ92" s="5">
        <f t="shared" si="74"/>
        <v>0</v>
      </c>
      <c r="AK92" s="5"/>
      <c r="AL92" s="5">
        <f t="shared" si="75"/>
        <v>0</v>
      </c>
      <c r="AM92" s="5">
        <f t="shared" si="76"/>
        <v>1</v>
      </c>
      <c r="AN92" s="5">
        <f t="shared" si="60"/>
        <v>1</v>
      </c>
      <c r="AP92" s="6">
        <f t="shared" si="77"/>
        <v>4</v>
      </c>
      <c r="AQ92" s="7">
        <f t="shared" ca="1" si="78"/>
        <v>0</v>
      </c>
      <c r="AR92" s="7">
        <f t="shared" ca="1" si="79"/>
        <v>0</v>
      </c>
      <c r="AS92" s="1">
        <f t="shared" si="64"/>
        <v>0</v>
      </c>
      <c r="AT92" s="1">
        <f t="shared" si="80"/>
        <v>0</v>
      </c>
      <c r="AU92" s="1">
        <f t="shared" si="81"/>
        <v>0</v>
      </c>
      <c r="AV92" s="3">
        <f t="shared" si="82"/>
        <v>0</v>
      </c>
      <c r="AW92" s="3">
        <f t="shared" si="83"/>
        <v>0</v>
      </c>
      <c r="AX92" s="8">
        <f t="shared" si="84"/>
        <v>0</v>
      </c>
      <c r="AY92" s="8">
        <f t="shared" si="85"/>
        <v>0</v>
      </c>
      <c r="AZ92" s="1">
        <f t="shared" si="86"/>
        <v>0</v>
      </c>
      <c r="BA92" s="4">
        <f t="shared" si="87"/>
        <v>0</v>
      </c>
      <c r="BB92" s="1">
        <f t="shared" si="61"/>
        <v>0</v>
      </c>
    </row>
    <row r="93" spans="1:54" x14ac:dyDescent="0.2">
      <c r="A93" s="52" t="str">
        <f t="shared" si="62"/>
        <v/>
      </c>
      <c r="B93" s="44"/>
      <c r="C93" s="44"/>
      <c r="D93" s="44"/>
      <c r="E93" s="45"/>
      <c r="F93" s="45"/>
      <c r="G93" s="46"/>
      <c r="H93" s="46"/>
      <c r="I93" s="43">
        <v>89</v>
      </c>
      <c r="J93" s="44"/>
      <c r="K93" s="44"/>
      <c r="L93" s="44"/>
      <c r="M93" s="44"/>
      <c r="N93" s="44"/>
      <c r="O93" s="44"/>
      <c r="P93" s="41"/>
      <c r="Q93" s="53"/>
      <c r="R93" s="53"/>
      <c r="S93" s="47"/>
      <c r="U93" s="1" t="str">
        <f t="shared" si="58"/>
        <v/>
      </c>
      <c r="V93" s="1" t="str">
        <f t="shared" si="63"/>
        <v/>
      </c>
      <c r="W93" s="1">
        <f>IF(D93=CALCS!B$17,1,IF(D93=CALCS!B$16,2,IF(D93=CALCS!B$15,3,IF(D93=CALCS!B$14,4,IF(D93=CALCS!B$13,5,IF(D93=CALCS!B$12,6,IF(D93=CALCS!B$11,7,IF(D93=CALCS!B$10,8,IF(D93=CALCS!B$9,9,IF(D93=CALCS!B$8,10,IF(D93=CALCS!B$7,11,IF(D93=CALCS!B$6,12,IF(D93=CALCS!B$5,13,IF(D93=CALCS!B$31,1,IF(D93=CALCS!B$44,2,IF(D93=CALCS!B$30,2,IF(D93=CALCS!B$43,3,IF(D93=CALCS!B$29,3,IF(D93=CALCS!B$28,4,IF(D93=CALCS!B$41,5,IF(D93=CALCS!B$27,5,IF(D93=CALCS!B$26,6,IF(D93=CALCS!B$39,7,IF(D93=CALCS!B$25,7,IF(D93=CALCS!B$24,8,IF(D93=CALCS!B$37,9,IF(D93=CALCS!B$23,9,IF(D93=CALCS!B$22,10,IF(D93=CALCS!B$35,11,IF(D93=CALCS!B$21,11,IF(D93=CALCS!B$34,12,IF(D93=CALCS!B$20,12,IF(D93=CALCS!B$33,13,IF(D93=CALCS!B$19,13,0))))))))))))))))))))))))))))))))))</f>
        <v>0</v>
      </c>
      <c r="X93" s="5">
        <f t="shared" si="65"/>
        <v>1</v>
      </c>
      <c r="Y93" s="1">
        <f t="shared" si="66"/>
        <v>0</v>
      </c>
      <c r="Z93" s="5"/>
      <c r="AA93" s="5">
        <f t="shared" si="59"/>
        <v>1</v>
      </c>
      <c r="AB93" s="5"/>
      <c r="AC93" s="1">
        <f t="shared" si="67"/>
        <v>0</v>
      </c>
      <c r="AD93" s="1">
        <f t="shared" si="68"/>
        <v>0</v>
      </c>
      <c r="AE93" s="1">
        <f t="shared" si="69"/>
        <v>0</v>
      </c>
      <c r="AF93" s="1">
        <f t="shared" si="70"/>
        <v>0</v>
      </c>
      <c r="AG93" s="1">
        <f t="shared" si="71"/>
        <v>0</v>
      </c>
      <c r="AH93" s="1">
        <f t="shared" si="72"/>
        <v>0</v>
      </c>
      <c r="AI93" s="1">
        <f t="shared" si="73"/>
        <v>0</v>
      </c>
      <c r="AJ93" s="5">
        <f t="shared" si="74"/>
        <v>0</v>
      </c>
      <c r="AK93" s="5"/>
      <c r="AL93" s="5">
        <f t="shared" si="75"/>
        <v>0</v>
      </c>
      <c r="AM93" s="5">
        <f t="shared" si="76"/>
        <v>1</v>
      </c>
      <c r="AN93" s="5">
        <f t="shared" si="60"/>
        <v>1</v>
      </c>
      <c r="AP93" s="6">
        <f t="shared" si="77"/>
        <v>4</v>
      </c>
      <c r="AQ93" s="7">
        <f t="shared" ca="1" si="78"/>
        <v>0</v>
      </c>
      <c r="AR93" s="7">
        <f t="shared" ca="1" si="79"/>
        <v>0</v>
      </c>
      <c r="AS93" s="1">
        <f t="shared" si="64"/>
        <v>0</v>
      </c>
      <c r="AT93" s="1">
        <f t="shared" si="80"/>
        <v>0</v>
      </c>
      <c r="AU93" s="1">
        <f t="shared" si="81"/>
        <v>0</v>
      </c>
      <c r="AV93" s="3">
        <f t="shared" si="82"/>
        <v>0</v>
      </c>
      <c r="AW93" s="3">
        <f t="shared" si="83"/>
        <v>0</v>
      </c>
      <c r="AX93" s="8">
        <f t="shared" si="84"/>
        <v>0</v>
      </c>
      <c r="AY93" s="8">
        <f t="shared" si="85"/>
        <v>0</v>
      </c>
      <c r="AZ93" s="1">
        <f t="shared" si="86"/>
        <v>0</v>
      </c>
      <c r="BA93" s="4">
        <f t="shared" si="87"/>
        <v>0</v>
      </c>
      <c r="BB93" s="1">
        <f t="shared" si="61"/>
        <v>0</v>
      </c>
    </row>
    <row r="94" spans="1:54" x14ac:dyDescent="0.2">
      <c r="A94" s="52" t="str">
        <f t="shared" si="62"/>
        <v/>
      </c>
      <c r="B94" s="44"/>
      <c r="C94" s="44"/>
      <c r="D94" s="44"/>
      <c r="E94" s="45"/>
      <c r="F94" s="45"/>
      <c r="G94" s="46"/>
      <c r="H94" s="46"/>
      <c r="I94" s="43">
        <v>90</v>
      </c>
      <c r="J94" s="44"/>
      <c r="K94" s="44"/>
      <c r="L94" s="44"/>
      <c r="M94" s="44"/>
      <c r="N94" s="44"/>
      <c r="O94" s="44"/>
      <c r="P94" s="41"/>
      <c r="Q94" s="53"/>
      <c r="R94" s="53"/>
      <c r="S94" s="47"/>
      <c r="U94" s="1" t="str">
        <f t="shared" si="58"/>
        <v/>
      </c>
      <c r="V94" s="1" t="str">
        <f t="shared" si="63"/>
        <v/>
      </c>
      <c r="W94" s="1">
        <f>IF(D94=CALCS!B$17,1,IF(D94=CALCS!B$16,2,IF(D94=CALCS!B$15,3,IF(D94=CALCS!B$14,4,IF(D94=CALCS!B$13,5,IF(D94=CALCS!B$12,6,IF(D94=CALCS!B$11,7,IF(D94=CALCS!B$10,8,IF(D94=CALCS!B$9,9,IF(D94=CALCS!B$8,10,IF(D94=CALCS!B$7,11,IF(D94=CALCS!B$6,12,IF(D94=CALCS!B$5,13,IF(D94=CALCS!B$31,1,IF(D94=CALCS!B$44,2,IF(D94=CALCS!B$30,2,IF(D94=CALCS!B$43,3,IF(D94=CALCS!B$29,3,IF(D94=CALCS!B$28,4,IF(D94=CALCS!B$41,5,IF(D94=CALCS!B$27,5,IF(D94=CALCS!B$26,6,IF(D94=CALCS!B$39,7,IF(D94=CALCS!B$25,7,IF(D94=CALCS!B$24,8,IF(D94=CALCS!B$37,9,IF(D94=CALCS!B$23,9,IF(D94=CALCS!B$22,10,IF(D94=CALCS!B$35,11,IF(D94=CALCS!B$21,11,IF(D94=CALCS!B$34,12,IF(D94=CALCS!B$20,12,IF(D94=CALCS!B$33,13,IF(D94=CALCS!B$19,13,0))))))))))))))))))))))))))))))))))</f>
        <v>0</v>
      </c>
      <c r="X94" s="5">
        <f t="shared" si="65"/>
        <v>1</v>
      </c>
      <c r="Y94" s="1">
        <f t="shared" si="66"/>
        <v>0</v>
      </c>
      <c r="Z94" s="5"/>
      <c r="AA94" s="5">
        <f t="shared" si="59"/>
        <v>1</v>
      </c>
      <c r="AB94" s="5"/>
      <c r="AC94" s="1">
        <f t="shared" si="67"/>
        <v>0</v>
      </c>
      <c r="AD94" s="1">
        <f t="shared" si="68"/>
        <v>0</v>
      </c>
      <c r="AE94" s="1">
        <f t="shared" si="69"/>
        <v>0</v>
      </c>
      <c r="AF94" s="1">
        <f t="shared" si="70"/>
        <v>0</v>
      </c>
      <c r="AG94" s="1">
        <f t="shared" si="71"/>
        <v>0</v>
      </c>
      <c r="AH94" s="1">
        <f t="shared" si="72"/>
        <v>0</v>
      </c>
      <c r="AI94" s="1">
        <f t="shared" si="73"/>
        <v>0</v>
      </c>
      <c r="AJ94" s="5">
        <f t="shared" si="74"/>
        <v>0</v>
      </c>
      <c r="AK94" s="5"/>
      <c r="AL94" s="5">
        <f t="shared" si="75"/>
        <v>0</v>
      </c>
      <c r="AM94" s="5">
        <f t="shared" si="76"/>
        <v>1</v>
      </c>
      <c r="AN94" s="5">
        <f t="shared" si="60"/>
        <v>1</v>
      </c>
      <c r="AP94" s="6">
        <f t="shared" si="77"/>
        <v>4</v>
      </c>
      <c r="AQ94" s="7">
        <f t="shared" ca="1" si="78"/>
        <v>0</v>
      </c>
      <c r="AR94" s="7">
        <f t="shared" ca="1" si="79"/>
        <v>0</v>
      </c>
      <c r="AS94" s="1">
        <f t="shared" si="64"/>
        <v>0</v>
      </c>
      <c r="AT94" s="1">
        <f t="shared" si="80"/>
        <v>0</v>
      </c>
      <c r="AU94" s="1">
        <f t="shared" si="81"/>
        <v>0</v>
      </c>
      <c r="AV94" s="3">
        <f t="shared" si="82"/>
        <v>0</v>
      </c>
      <c r="AW94" s="3">
        <f t="shared" si="83"/>
        <v>0</v>
      </c>
      <c r="AX94" s="8">
        <f t="shared" si="84"/>
        <v>0</v>
      </c>
      <c r="AY94" s="8">
        <f t="shared" si="85"/>
        <v>0</v>
      </c>
      <c r="AZ94" s="1">
        <f t="shared" si="86"/>
        <v>0</v>
      </c>
      <c r="BA94" s="4">
        <f t="shared" si="87"/>
        <v>0</v>
      </c>
      <c r="BB94" s="1">
        <f t="shared" si="61"/>
        <v>0</v>
      </c>
    </row>
    <row r="95" spans="1:54" x14ac:dyDescent="0.2">
      <c r="A95" s="52" t="str">
        <f t="shared" si="62"/>
        <v/>
      </c>
      <c r="B95" s="44"/>
      <c r="C95" s="44"/>
      <c r="D95" s="44"/>
      <c r="E95" s="45"/>
      <c r="F95" s="45"/>
      <c r="G95" s="46"/>
      <c r="H95" s="46"/>
      <c r="I95" s="43">
        <v>91</v>
      </c>
      <c r="J95" s="44"/>
      <c r="K95" s="44"/>
      <c r="L95" s="44"/>
      <c r="M95" s="44"/>
      <c r="N95" s="44"/>
      <c r="O95" s="44"/>
      <c r="P95" s="41"/>
      <c r="Q95" s="53"/>
      <c r="R95" s="53"/>
      <c r="S95" s="47"/>
      <c r="U95" s="1" t="str">
        <f t="shared" si="58"/>
        <v/>
      </c>
      <c r="V95" s="1" t="str">
        <f t="shared" si="63"/>
        <v/>
      </c>
      <c r="W95" s="1">
        <f>IF(D95=CALCS!B$17,1,IF(D95=CALCS!B$16,2,IF(D95=CALCS!B$15,3,IF(D95=CALCS!B$14,4,IF(D95=CALCS!B$13,5,IF(D95=CALCS!B$12,6,IF(D95=CALCS!B$11,7,IF(D95=CALCS!B$10,8,IF(D95=CALCS!B$9,9,IF(D95=CALCS!B$8,10,IF(D95=CALCS!B$7,11,IF(D95=CALCS!B$6,12,IF(D95=CALCS!B$5,13,IF(D95=CALCS!B$31,1,IF(D95=CALCS!B$44,2,IF(D95=CALCS!B$30,2,IF(D95=CALCS!B$43,3,IF(D95=CALCS!B$29,3,IF(D95=CALCS!B$28,4,IF(D95=CALCS!B$41,5,IF(D95=CALCS!B$27,5,IF(D95=CALCS!B$26,6,IF(D95=CALCS!B$39,7,IF(D95=CALCS!B$25,7,IF(D95=CALCS!B$24,8,IF(D95=CALCS!B$37,9,IF(D95=CALCS!B$23,9,IF(D95=CALCS!B$22,10,IF(D95=CALCS!B$35,11,IF(D95=CALCS!B$21,11,IF(D95=CALCS!B$34,12,IF(D95=CALCS!B$20,12,IF(D95=CALCS!B$33,13,IF(D95=CALCS!B$19,13,0))))))))))))))))))))))))))))))))))</f>
        <v>0</v>
      </c>
      <c r="X95" s="5">
        <f t="shared" si="65"/>
        <v>1</v>
      </c>
      <c r="Y95" s="1">
        <f t="shared" si="66"/>
        <v>0</v>
      </c>
      <c r="Z95" s="5"/>
      <c r="AA95" s="5">
        <f t="shared" si="59"/>
        <v>1</v>
      </c>
      <c r="AB95" s="5"/>
      <c r="AC95" s="1">
        <f t="shared" si="67"/>
        <v>0</v>
      </c>
      <c r="AD95" s="1">
        <f t="shared" si="68"/>
        <v>0</v>
      </c>
      <c r="AE95" s="1">
        <f t="shared" si="69"/>
        <v>0</v>
      </c>
      <c r="AF95" s="1">
        <f t="shared" si="70"/>
        <v>0</v>
      </c>
      <c r="AG95" s="1">
        <f t="shared" si="71"/>
        <v>0</v>
      </c>
      <c r="AH95" s="1">
        <f t="shared" si="72"/>
        <v>0</v>
      </c>
      <c r="AI95" s="1">
        <f t="shared" si="73"/>
        <v>0</v>
      </c>
      <c r="AJ95" s="5">
        <f t="shared" si="74"/>
        <v>0</v>
      </c>
      <c r="AK95" s="5"/>
      <c r="AL95" s="5">
        <f t="shared" si="75"/>
        <v>0</v>
      </c>
      <c r="AM95" s="5">
        <f t="shared" si="76"/>
        <v>1</v>
      </c>
      <c r="AN95" s="5">
        <f t="shared" si="60"/>
        <v>1</v>
      </c>
      <c r="AP95" s="6">
        <f t="shared" si="77"/>
        <v>4</v>
      </c>
      <c r="AQ95" s="7">
        <f t="shared" ca="1" si="78"/>
        <v>0</v>
      </c>
      <c r="AR95" s="7">
        <f t="shared" ca="1" si="79"/>
        <v>0</v>
      </c>
      <c r="AS95" s="1">
        <f t="shared" si="64"/>
        <v>0</v>
      </c>
      <c r="AT95" s="1">
        <f t="shared" si="80"/>
        <v>0</v>
      </c>
      <c r="AU95" s="1">
        <f t="shared" si="81"/>
        <v>0</v>
      </c>
      <c r="AV95" s="3">
        <f t="shared" si="82"/>
        <v>0</v>
      </c>
      <c r="AW95" s="3">
        <f t="shared" si="83"/>
        <v>0</v>
      </c>
      <c r="AX95" s="8">
        <f t="shared" si="84"/>
        <v>0</v>
      </c>
      <c r="AY95" s="8">
        <f t="shared" si="85"/>
        <v>0</v>
      </c>
      <c r="AZ95" s="1">
        <f t="shared" si="86"/>
        <v>0</v>
      </c>
      <c r="BA95" s="4">
        <f t="shared" si="87"/>
        <v>0</v>
      </c>
      <c r="BB95" s="1">
        <f t="shared" si="61"/>
        <v>0</v>
      </c>
    </row>
    <row r="96" spans="1:54" x14ac:dyDescent="0.2">
      <c r="A96" s="52" t="str">
        <f t="shared" si="62"/>
        <v/>
      </c>
      <c r="B96" s="44"/>
      <c r="C96" s="44"/>
      <c r="D96" s="44"/>
      <c r="E96" s="45"/>
      <c r="F96" s="45"/>
      <c r="G96" s="46"/>
      <c r="H96" s="46"/>
      <c r="I96" s="43">
        <v>92</v>
      </c>
      <c r="J96" s="44"/>
      <c r="K96" s="44"/>
      <c r="L96" s="44"/>
      <c r="M96" s="44"/>
      <c r="N96" s="44"/>
      <c r="O96" s="44"/>
      <c r="P96" s="41"/>
      <c r="Q96" s="53"/>
      <c r="R96" s="53"/>
      <c r="S96" s="47"/>
      <c r="U96" s="1" t="str">
        <f t="shared" si="58"/>
        <v/>
      </c>
      <c r="V96" s="1" t="str">
        <f t="shared" si="63"/>
        <v/>
      </c>
      <c r="W96" s="1">
        <f>IF(D96=CALCS!B$17,1,IF(D96=CALCS!B$16,2,IF(D96=CALCS!B$15,3,IF(D96=CALCS!B$14,4,IF(D96=CALCS!B$13,5,IF(D96=CALCS!B$12,6,IF(D96=CALCS!B$11,7,IF(D96=CALCS!B$10,8,IF(D96=CALCS!B$9,9,IF(D96=CALCS!B$8,10,IF(D96=CALCS!B$7,11,IF(D96=CALCS!B$6,12,IF(D96=CALCS!B$5,13,IF(D96=CALCS!B$31,1,IF(D96=CALCS!B$44,2,IF(D96=CALCS!B$30,2,IF(D96=CALCS!B$43,3,IF(D96=CALCS!B$29,3,IF(D96=CALCS!B$28,4,IF(D96=CALCS!B$41,5,IF(D96=CALCS!B$27,5,IF(D96=CALCS!B$26,6,IF(D96=CALCS!B$39,7,IF(D96=CALCS!B$25,7,IF(D96=CALCS!B$24,8,IF(D96=CALCS!B$37,9,IF(D96=CALCS!B$23,9,IF(D96=CALCS!B$22,10,IF(D96=CALCS!B$35,11,IF(D96=CALCS!B$21,11,IF(D96=CALCS!B$34,12,IF(D96=CALCS!B$20,12,IF(D96=CALCS!B$33,13,IF(D96=CALCS!B$19,13,0))))))))))))))))))))))))))))))))))</f>
        <v>0</v>
      </c>
      <c r="X96" s="5">
        <f t="shared" si="65"/>
        <v>1</v>
      </c>
      <c r="Y96" s="1">
        <f t="shared" si="66"/>
        <v>0</v>
      </c>
      <c r="Z96" s="5"/>
      <c r="AA96" s="5">
        <f t="shared" si="59"/>
        <v>1</v>
      </c>
      <c r="AB96" s="5"/>
      <c r="AC96" s="1">
        <f t="shared" si="67"/>
        <v>0</v>
      </c>
      <c r="AD96" s="1">
        <f t="shared" si="68"/>
        <v>0</v>
      </c>
      <c r="AE96" s="1">
        <f t="shared" si="69"/>
        <v>0</v>
      </c>
      <c r="AF96" s="1">
        <f t="shared" si="70"/>
        <v>0</v>
      </c>
      <c r="AG96" s="1">
        <f t="shared" si="71"/>
        <v>0</v>
      </c>
      <c r="AH96" s="1">
        <f t="shared" si="72"/>
        <v>0</v>
      </c>
      <c r="AI96" s="1">
        <f t="shared" si="73"/>
        <v>0</v>
      </c>
      <c r="AJ96" s="5">
        <f t="shared" si="74"/>
        <v>0</v>
      </c>
      <c r="AK96" s="5"/>
      <c r="AL96" s="5">
        <f t="shared" si="75"/>
        <v>0</v>
      </c>
      <c r="AM96" s="5">
        <f t="shared" si="76"/>
        <v>1</v>
      </c>
      <c r="AN96" s="5">
        <f t="shared" si="60"/>
        <v>1</v>
      </c>
      <c r="AP96" s="6">
        <f t="shared" si="77"/>
        <v>4</v>
      </c>
      <c r="AQ96" s="7">
        <f t="shared" ca="1" si="78"/>
        <v>0</v>
      </c>
      <c r="AR96" s="7">
        <f t="shared" ca="1" si="79"/>
        <v>0</v>
      </c>
      <c r="AS96" s="1">
        <f t="shared" si="64"/>
        <v>0</v>
      </c>
      <c r="AT96" s="1">
        <f t="shared" si="80"/>
        <v>0</v>
      </c>
      <c r="AU96" s="1">
        <f t="shared" si="81"/>
        <v>0</v>
      </c>
      <c r="AV96" s="3">
        <f t="shared" si="82"/>
        <v>0</v>
      </c>
      <c r="AW96" s="3">
        <f t="shared" si="83"/>
        <v>0</v>
      </c>
      <c r="AX96" s="8">
        <f t="shared" si="84"/>
        <v>0</v>
      </c>
      <c r="AY96" s="8">
        <f t="shared" si="85"/>
        <v>0</v>
      </c>
      <c r="AZ96" s="1">
        <f t="shared" si="86"/>
        <v>0</v>
      </c>
      <c r="BA96" s="4">
        <f t="shared" si="87"/>
        <v>0</v>
      </c>
      <c r="BB96" s="1">
        <f t="shared" si="61"/>
        <v>0</v>
      </c>
    </row>
    <row r="97" spans="1:54" x14ac:dyDescent="0.2">
      <c r="A97" s="52" t="str">
        <f t="shared" si="62"/>
        <v/>
      </c>
      <c r="B97" s="44"/>
      <c r="C97" s="44"/>
      <c r="D97" s="44"/>
      <c r="E97" s="45"/>
      <c r="F97" s="45"/>
      <c r="G97" s="46"/>
      <c r="H97" s="46"/>
      <c r="I97" s="43">
        <v>93</v>
      </c>
      <c r="J97" s="44"/>
      <c r="K97" s="44"/>
      <c r="L97" s="44"/>
      <c r="M97" s="44"/>
      <c r="N97" s="44"/>
      <c r="O97" s="44"/>
      <c r="P97" s="41"/>
      <c r="Q97" s="53"/>
      <c r="R97" s="53"/>
      <c r="S97" s="47"/>
      <c r="U97" s="1" t="str">
        <f t="shared" si="58"/>
        <v/>
      </c>
      <c r="V97" s="1" t="str">
        <f t="shared" si="63"/>
        <v/>
      </c>
      <c r="W97" s="1">
        <f>IF(D97=CALCS!B$17,1,IF(D97=CALCS!B$16,2,IF(D97=CALCS!B$15,3,IF(D97=CALCS!B$14,4,IF(D97=CALCS!B$13,5,IF(D97=CALCS!B$12,6,IF(D97=CALCS!B$11,7,IF(D97=CALCS!B$10,8,IF(D97=CALCS!B$9,9,IF(D97=CALCS!B$8,10,IF(D97=CALCS!B$7,11,IF(D97=CALCS!B$6,12,IF(D97=CALCS!B$5,13,IF(D97=CALCS!B$31,1,IF(D97=CALCS!B$44,2,IF(D97=CALCS!B$30,2,IF(D97=CALCS!B$43,3,IF(D97=CALCS!B$29,3,IF(D97=CALCS!B$28,4,IF(D97=CALCS!B$41,5,IF(D97=CALCS!B$27,5,IF(D97=CALCS!B$26,6,IF(D97=CALCS!B$39,7,IF(D97=CALCS!B$25,7,IF(D97=CALCS!B$24,8,IF(D97=CALCS!B$37,9,IF(D97=CALCS!B$23,9,IF(D97=CALCS!B$22,10,IF(D97=CALCS!B$35,11,IF(D97=CALCS!B$21,11,IF(D97=CALCS!B$34,12,IF(D97=CALCS!B$20,12,IF(D97=CALCS!B$33,13,IF(D97=CALCS!B$19,13,0))))))))))))))))))))))))))))))))))</f>
        <v>0</v>
      </c>
      <c r="X97" s="5">
        <f t="shared" si="65"/>
        <v>1</v>
      </c>
      <c r="Y97" s="1">
        <f t="shared" si="66"/>
        <v>0</v>
      </c>
      <c r="Z97" s="5"/>
      <c r="AA97" s="5">
        <f t="shared" si="59"/>
        <v>1</v>
      </c>
      <c r="AB97" s="5"/>
      <c r="AC97" s="1">
        <f t="shared" si="67"/>
        <v>0</v>
      </c>
      <c r="AD97" s="1">
        <f t="shared" si="68"/>
        <v>0</v>
      </c>
      <c r="AE97" s="1">
        <f t="shared" si="69"/>
        <v>0</v>
      </c>
      <c r="AF97" s="1">
        <f t="shared" si="70"/>
        <v>0</v>
      </c>
      <c r="AG97" s="1">
        <f t="shared" si="71"/>
        <v>0</v>
      </c>
      <c r="AH97" s="1">
        <f t="shared" si="72"/>
        <v>0</v>
      </c>
      <c r="AI97" s="1">
        <f t="shared" si="73"/>
        <v>0</v>
      </c>
      <c r="AJ97" s="5">
        <f t="shared" si="74"/>
        <v>0</v>
      </c>
      <c r="AK97" s="5"/>
      <c r="AL97" s="5">
        <f t="shared" si="75"/>
        <v>0</v>
      </c>
      <c r="AM97" s="5">
        <f t="shared" si="76"/>
        <v>1</v>
      </c>
      <c r="AN97" s="5">
        <f t="shared" si="60"/>
        <v>1</v>
      </c>
      <c r="AP97" s="6">
        <f t="shared" si="77"/>
        <v>4</v>
      </c>
      <c r="AQ97" s="7">
        <f t="shared" ca="1" si="78"/>
        <v>0</v>
      </c>
      <c r="AR97" s="7">
        <f t="shared" ca="1" si="79"/>
        <v>0</v>
      </c>
      <c r="AS97" s="1">
        <f t="shared" si="64"/>
        <v>0</v>
      </c>
      <c r="AT97" s="1">
        <f t="shared" si="80"/>
        <v>0</v>
      </c>
      <c r="AU97" s="1">
        <f t="shared" si="81"/>
        <v>0</v>
      </c>
      <c r="AV97" s="3">
        <f t="shared" si="82"/>
        <v>0</v>
      </c>
      <c r="AW97" s="3">
        <f t="shared" si="83"/>
        <v>0</v>
      </c>
      <c r="AX97" s="8">
        <f t="shared" si="84"/>
        <v>0</v>
      </c>
      <c r="AY97" s="8">
        <f t="shared" si="85"/>
        <v>0</v>
      </c>
      <c r="AZ97" s="1">
        <f t="shared" si="86"/>
        <v>0</v>
      </c>
      <c r="BA97" s="4">
        <f t="shared" si="87"/>
        <v>0</v>
      </c>
      <c r="BB97" s="1">
        <f t="shared" si="61"/>
        <v>0</v>
      </c>
    </row>
    <row r="98" spans="1:54" x14ac:dyDescent="0.2">
      <c r="A98" s="52" t="str">
        <f t="shared" si="62"/>
        <v/>
      </c>
      <c r="B98" s="44"/>
      <c r="C98" s="44"/>
      <c r="D98" s="44"/>
      <c r="E98" s="45"/>
      <c r="F98" s="45"/>
      <c r="G98" s="46"/>
      <c r="H98" s="46"/>
      <c r="I98" s="43">
        <v>94</v>
      </c>
      <c r="J98" s="44"/>
      <c r="K98" s="44"/>
      <c r="L98" s="44"/>
      <c r="M98" s="44"/>
      <c r="N98" s="44"/>
      <c r="O98" s="44"/>
      <c r="P98" s="41"/>
      <c r="Q98" s="53"/>
      <c r="R98" s="53"/>
      <c r="S98" s="47"/>
      <c r="U98" s="1" t="str">
        <f t="shared" si="58"/>
        <v/>
      </c>
      <c r="V98" s="1" t="str">
        <f t="shared" si="63"/>
        <v/>
      </c>
      <c r="W98" s="1">
        <f>IF(D98=CALCS!B$17,1,IF(D98=CALCS!B$16,2,IF(D98=CALCS!B$15,3,IF(D98=CALCS!B$14,4,IF(D98=CALCS!B$13,5,IF(D98=CALCS!B$12,6,IF(D98=CALCS!B$11,7,IF(D98=CALCS!B$10,8,IF(D98=CALCS!B$9,9,IF(D98=CALCS!B$8,10,IF(D98=CALCS!B$7,11,IF(D98=CALCS!B$6,12,IF(D98=CALCS!B$5,13,IF(D98=CALCS!B$31,1,IF(D98=CALCS!B$44,2,IF(D98=CALCS!B$30,2,IF(D98=CALCS!B$43,3,IF(D98=CALCS!B$29,3,IF(D98=CALCS!B$28,4,IF(D98=CALCS!B$41,5,IF(D98=CALCS!B$27,5,IF(D98=CALCS!B$26,6,IF(D98=CALCS!B$39,7,IF(D98=CALCS!B$25,7,IF(D98=CALCS!B$24,8,IF(D98=CALCS!B$37,9,IF(D98=CALCS!B$23,9,IF(D98=CALCS!B$22,10,IF(D98=CALCS!B$35,11,IF(D98=CALCS!B$21,11,IF(D98=CALCS!B$34,12,IF(D98=CALCS!B$20,12,IF(D98=CALCS!B$33,13,IF(D98=CALCS!B$19,13,0))))))))))))))))))))))))))))))))))</f>
        <v>0</v>
      </c>
      <c r="X98" s="5">
        <f t="shared" si="65"/>
        <v>1</v>
      </c>
      <c r="Y98" s="1">
        <f t="shared" si="66"/>
        <v>0</v>
      </c>
      <c r="Z98" s="5"/>
      <c r="AA98" s="5">
        <f t="shared" si="59"/>
        <v>1</v>
      </c>
      <c r="AB98" s="5"/>
      <c r="AC98" s="1">
        <f t="shared" si="67"/>
        <v>0</v>
      </c>
      <c r="AD98" s="1">
        <f t="shared" si="68"/>
        <v>0</v>
      </c>
      <c r="AE98" s="1">
        <f t="shared" si="69"/>
        <v>0</v>
      </c>
      <c r="AF98" s="1">
        <f t="shared" si="70"/>
        <v>0</v>
      </c>
      <c r="AG98" s="1">
        <f t="shared" si="71"/>
        <v>0</v>
      </c>
      <c r="AH98" s="1">
        <f t="shared" si="72"/>
        <v>0</v>
      </c>
      <c r="AI98" s="1">
        <f t="shared" si="73"/>
        <v>0</v>
      </c>
      <c r="AJ98" s="5">
        <f t="shared" si="74"/>
        <v>0</v>
      </c>
      <c r="AK98" s="5"/>
      <c r="AL98" s="5">
        <f t="shared" si="75"/>
        <v>0</v>
      </c>
      <c r="AM98" s="5">
        <f t="shared" si="76"/>
        <v>1</v>
      </c>
      <c r="AN98" s="5">
        <f t="shared" si="60"/>
        <v>1</v>
      </c>
      <c r="AP98" s="6">
        <f t="shared" si="77"/>
        <v>4</v>
      </c>
      <c r="AQ98" s="7">
        <f t="shared" ca="1" si="78"/>
        <v>0</v>
      </c>
      <c r="AR98" s="7">
        <f t="shared" ca="1" si="79"/>
        <v>0</v>
      </c>
      <c r="AS98" s="1">
        <f t="shared" si="64"/>
        <v>0</v>
      </c>
      <c r="AT98" s="1">
        <f t="shared" si="80"/>
        <v>0</v>
      </c>
      <c r="AU98" s="1">
        <f t="shared" si="81"/>
        <v>0</v>
      </c>
      <c r="AV98" s="3">
        <f t="shared" si="82"/>
        <v>0</v>
      </c>
      <c r="AW98" s="3">
        <f t="shared" si="83"/>
        <v>0</v>
      </c>
      <c r="AX98" s="8">
        <f t="shared" si="84"/>
        <v>0</v>
      </c>
      <c r="AY98" s="8">
        <f t="shared" si="85"/>
        <v>0</v>
      </c>
      <c r="AZ98" s="1">
        <f t="shared" si="86"/>
        <v>0</v>
      </c>
      <c r="BA98" s="4">
        <f t="shared" si="87"/>
        <v>0</v>
      </c>
      <c r="BB98" s="1">
        <f t="shared" si="61"/>
        <v>0</v>
      </c>
    </row>
    <row r="99" spans="1:54" x14ac:dyDescent="0.2">
      <c r="A99" s="52" t="str">
        <f t="shared" si="62"/>
        <v/>
      </c>
      <c r="B99" s="44"/>
      <c r="C99" s="44"/>
      <c r="D99" s="44"/>
      <c r="E99" s="45"/>
      <c r="F99" s="45"/>
      <c r="G99" s="46"/>
      <c r="H99" s="46"/>
      <c r="I99" s="43">
        <v>95</v>
      </c>
      <c r="J99" s="44"/>
      <c r="K99" s="44"/>
      <c r="L99" s="44"/>
      <c r="M99" s="44"/>
      <c r="N99" s="44"/>
      <c r="O99" s="44"/>
      <c r="P99" s="41"/>
      <c r="Q99" s="53"/>
      <c r="R99" s="53"/>
      <c r="S99" s="47"/>
      <c r="U99" s="1" t="str">
        <f t="shared" si="58"/>
        <v/>
      </c>
      <c r="V99" s="1" t="str">
        <f t="shared" si="63"/>
        <v/>
      </c>
      <c r="W99" s="1">
        <f>IF(D99=CALCS!B$17,1,IF(D99=CALCS!B$16,2,IF(D99=CALCS!B$15,3,IF(D99=CALCS!B$14,4,IF(D99=CALCS!B$13,5,IF(D99=CALCS!B$12,6,IF(D99=CALCS!B$11,7,IF(D99=CALCS!B$10,8,IF(D99=CALCS!B$9,9,IF(D99=CALCS!B$8,10,IF(D99=CALCS!B$7,11,IF(D99=CALCS!B$6,12,IF(D99=CALCS!B$5,13,IF(D99=CALCS!B$31,1,IF(D99=CALCS!B$44,2,IF(D99=CALCS!B$30,2,IF(D99=CALCS!B$43,3,IF(D99=CALCS!B$29,3,IF(D99=CALCS!B$28,4,IF(D99=CALCS!B$41,5,IF(D99=CALCS!B$27,5,IF(D99=CALCS!B$26,6,IF(D99=CALCS!B$39,7,IF(D99=CALCS!B$25,7,IF(D99=CALCS!B$24,8,IF(D99=CALCS!B$37,9,IF(D99=CALCS!B$23,9,IF(D99=CALCS!B$22,10,IF(D99=CALCS!B$35,11,IF(D99=CALCS!B$21,11,IF(D99=CALCS!B$34,12,IF(D99=CALCS!B$20,12,IF(D99=CALCS!B$33,13,IF(D99=CALCS!B$19,13,0))))))))))))))))))))))))))))))))))</f>
        <v>0</v>
      </c>
      <c r="X99" s="5">
        <f t="shared" si="65"/>
        <v>1</v>
      </c>
      <c r="Y99" s="1">
        <f t="shared" si="66"/>
        <v>0</v>
      </c>
      <c r="Z99" s="5"/>
      <c r="AA99" s="5">
        <f t="shared" si="59"/>
        <v>1</v>
      </c>
      <c r="AB99" s="5"/>
      <c r="AC99" s="1">
        <f t="shared" si="67"/>
        <v>0</v>
      </c>
      <c r="AD99" s="1">
        <f t="shared" si="68"/>
        <v>0</v>
      </c>
      <c r="AE99" s="1">
        <f t="shared" si="69"/>
        <v>0</v>
      </c>
      <c r="AF99" s="1">
        <f t="shared" si="70"/>
        <v>0</v>
      </c>
      <c r="AG99" s="1">
        <f t="shared" si="71"/>
        <v>0</v>
      </c>
      <c r="AH99" s="1">
        <f t="shared" si="72"/>
        <v>0</v>
      </c>
      <c r="AI99" s="1">
        <f t="shared" si="73"/>
        <v>0</v>
      </c>
      <c r="AJ99" s="5">
        <f t="shared" si="74"/>
        <v>0</v>
      </c>
      <c r="AK99" s="5"/>
      <c r="AL99" s="5">
        <f t="shared" si="75"/>
        <v>0</v>
      </c>
      <c r="AM99" s="5">
        <f t="shared" si="76"/>
        <v>1</v>
      </c>
      <c r="AN99" s="5">
        <f t="shared" si="60"/>
        <v>1</v>
      </c>
      <c r="AP99" s="6">
        <f t="shared" si="77"/>
        <v>4</v>
      </c>
      <c r="AQ99" s="7">
        <f t="shared" ca="1" si="78"/>
        <v>0</v>
      </c>
      <c r="AR99" s="7">
        <f t="shared" ca="1" si="79"/>
        <v>0</v>
      </c>
      <c r="AS99" s="1">
        <f t="shared" si="64"/>
        <v>0</v>
      </c>
      <c r="AT99" s="1">
        <f t="shared" si="80"/>
        <v>0</v>
      </c>
      <c r="AU99" s="1">
        <f t="shared" si="81"/>
        <v>0</v>
      </c>
      <c r="AV99" s="3">
        <f t="shared" si="82"/>
        <v>0</v>
      </c>
      <c r="AW99" s="3">
        <f t="shared" si="83"/>
        <v>0</v>
      </c>
      <c r="AX99" s="8">
        <f t="shared" si="84"/>
        <v>0</v>
      </c>
      <c r="AY99" s="8">
        <f t="shared" si="85"/>
        <v>0</v>
      </c>
      <c r="AZ99" s="1">
        <f t="shared" si="86"/>
        <v>0</v>
      </c>
      <c r="BA99" s="4">
        <f t="shared" si="87"/>
        <v>0</v>
      </c>
      <c r="BB99" s="1">
        <f t="shared" si="61"/>
        <v>0</v>
      </c>
    </row>
    <row r="100" spans="1:54" x14ac:dyDescent="0.2">
      <c r="A100" s="52" t="str">
        <f t="shared" si="62"/>
        <v/>
      </c>
      <c r="B100" s="44"/>
      <c r="C100" s="44"/>
      <c r="D100" s="44"/>
      <c r="E100" s="45"/>
      <c r="F100" s="45"/>
      <c r="G100" s="46"/>
      <c r="H100" s="46"/>
      <c r="I100" s="43">
        <v>96</v>
      </c>
      <c r="J100" s="44"/>
      <c r="K100" s="44"/>
      <c r="L100" s="44"/>
      <c r="M100" s="44"/>
      <c r="N100" s="44"/>
      <c r="O100" s="44"/>
      <c r="P100" s="41"/>
      <c r="Q100" s="53"/>
      <c r="R100" s="53"/>
      <c r="S100" s="47"/>
      <c r="U100" s="1" t="str">
        <f t="shared" si="58"/>
        <v/>
      </c>
      <c r="V100" s="1" t="str">
        <f t="shared" si="63"/>
        <v/>
      </c>
      <c r="W100" s="1">
        <f>IF(D100=CALCS!B$17,1,IF(D100=CALCS!B$16,2,IF(D100=CALCS!B$15,3,IF(D100=CALCS!B$14,4,IF(D100=CALCS!B$13,5,IF(D100=CALCS!B$12,6,IF(D100=CALCS!B$11,7,IF(D100=CALCS!B$10,8,IF(D100=CALCS!B$9,9,IF(D100=CALCS!B$8,10,IF(D100=CALCS!B$7,11,IF(D100=CALCS!B$6,12,IF(D100=CALCS!B$5,13,IF(D100=CALCS!B$31,1,IF(D100=CALCS!B$44,2,IF(D100=CALCS!B$30,2,IF(D100=CALCS!B$43,3,IF(D100=CALCS!B$29,3,IF(D100=CALCS!B$28,4,IF(D100=CALCS!B$41,5,IF(D100=CALCS!B$27,5,IF(D100=CALCS!B$26,6,IF(D100=CALCS!B$39,7,IF(D100=CALCS!B$25,7,IF(D100=CALCS!B$24,8,IF(D100=CALCS!B$37,9,IF(D100=CALCS!B$23,9,IF(D100=CALCS!B$22,10,IF(D100=CALCS!B$35,11,IF(D100=CALCS!B$21,11,IF(D100=CALCS!B$34,12,IF(D100=CALCS!B$20,12,IF(D100=CALCS!B$33,13,IF(D100=CALCS!B$19,13,0))))))))))))))))))))))))))))))))))</f>
        <v>0</v>
      </c>
      <c r="X100" s="5">
        <f t="shared" si="65"/>
        <v>1</v>
      </c>
      <c r="Y100" s="1">
        <f t="shared" si="66"/>
        <v>0</v>
      </c>
      <c r="Z100" s="5"/>
      <c r="AA100" s="5">
        <f t="shared" si="59"/>
        <v>1</v>
      </c>
      <c r="AB100" s="5"/>
      <c r="AC100" s="1">
        <f t="shared" si="67"/>
        <v>0</v>
      </c>
      <c r="AD100" s="1">
        <f t="shared" si="68"/>
        <v>0</v>
      </c>
      <c r="AE100" s="1">
        <f t="shared" si="69"/>
        <v>0</v>
      </c>
      <c r="AF100" s="1">
        <f t="shared" si="70"/>
        <v>0</v>
      </c>
      <c r="AG100" s="1">
        <f t="shared" si="71"/>
        <v>0</v>
      </c>
      <c r="AH100" s="1">
        <f t="shared" si="72"/>
        <v>0</v>
      </c>
      <c r="AI100" s="1">
        <f t="shared" si="73"/>
        <v>0</v>
      </c>
      <c r="AJ100" s="5">
        <f t="shared" si="74"/>
        <v>0</v>
      </c>
      <c r="AK100" s="5"/>
      <c r="AL100" s="5">
        <f t="shared" si="75"/>
        <v>0</v>
      </c>
      <c r="AM100" s="5">
        <f t="shared" si="76"/>
        <v>1</v>
      </c>
      <c r="AN100" s="5">
        <f t="shared" si="60"/>
        <v>1</v>
      </c>
      <c r="AP100" s="6">
        <f t="shared" si="77"/>
        <v>4</v>
      </c>
      <c r="AQ100" s="7">
        <f t="shared" ca="1" si="78"/>
        <v>0</v>
      </c>
      <c r="AR100" s="7">
        <f t="shared" ca="1" si="79"/>
        <v>0</v>
      </c>
      <c r="AS100" s="1">
        <f t="shared" si="64"/>
        <v>0</v>
      </c>
      <c r="AT100" s="1">
        <f t="shared" si="80"/>
        <v>0</v>
      </c>
      <c r="AU100" s="1">
        <f t="shared" si="81"/>
        <v>0</v>
      </c>
      <c r="AV100" s="3">
        <f t="shared" si="82"/>
        <v>0</v>
      </c>
      <c r="AW100" s="3">
        <f t="shared" si="83"/>
        <v>0</v>
      </c>
      <c r="AX100" s="8">
        <f t="shared" si="84"/>
        <v>0</v>
      </c>
      <c r="AY100" s="8">
        <f t="shared" si="85"/>
        <v>0</v>
      </c>
      <c r="AZ100" s="1">
        <f t="shared" si="86"/>
        <v>0</v>
      </c>
      <c r="BA100" s="4">
        <f t="shared" si="87"/>
        <v>0</v>
      </c>
      <c r="BB100" s="1">
        <f t="shared" si="61"/>
        <v>0</v>
      </c>
    </row>
    <row r="101" spans="1:54" x14ac:dyDescent="0.2">
      <c r="A101" s="47"/>
      <c r="B101" s="48"/>
      <c r="C101" s="48"/>
      <c r="D101" s="48"/>
      <c r="E101" s="49"/>
      <c r="F101" s="49"/>
      <c r="G101" s="50"/>
      <c r="H101" s="50"/>
      <c r="I101" s="50"/>
      <c r="J101" s="48"/>
      <c r="K101" s="48"/>
      <c r="L101" s="48"/>
      <c r="M101" s="48"/>
      <c r="N101" s="48"/>
      <c r="O101" s="48"/>
      <c r="P101" s="48"/>
      <c r="Q101" s="51"/>
      <c r="R101" s="51"/>
      <c r="S101" s="47"/>
      <c r="AL101" s="5"/>
      <c r="AM101" s="5"/>
      <c r="AN101" s="5"/>
    </row>
    <row r="102" spans="1:54" x14ac:dyDescent="0.2">
      <c r="AL102" s="5"/>
      <c r="AM102" s="5"/>
      <c r="AN102" s="5"/>
    </row>
    <row r="103" spans="1:54" x14ac:dyDescent="0.2">
      <c r="AL103" s="5"/>
      <c r="AM103" s="5"/>
      <c r="AN103" s="5"/>
    </row>
    <row r="104" spans="1:54" x14ac:dyDescent="0.2">
      <c r="AL104" s="5"/>
      <c r="AM104" s="5"/>
      <c r="AN104" s="5"/>
    </row>
    <row r="105" spans="1:54" x14ac:dyDescent="0.2">
      <c r="AL105" s="5"/>
      <c r="AM105" s="5"/>
      <c r="AN105" s="5"/>
    </row>
    <row r="106" spans="1:54" x14ac:dyDescent="0.2">
      <c r="AL106" s="5"/>
      <c r="AM106" s="5"/>
      <c r="AN106" s="5"/>
    </row>
    <row r="107" spans="1:54" x14ac:dyDescent="0.2">
      <c r="AL107" s="5"/>
      <c r="AM107" s="5"/>
      <c r="AN107" s="5"/>
    </row>
    <row r="108" spans="1:54" x14ac:dyDescent="0.2">
      <c r="AL108" s="5"/>
      <c r="AM108" s="5"/>
      <c r="AN108" s="5"/>
    </row>
    <row r="109" spans="1:54" x14ac:dyDescent="0.2">
      <c r="AL109" s="5"/>
      <c r="AM109" s="5"/>
      <c r="AN109" s="5"/>
    </row>
    <row r="110" spans="1:54" x14ac:dyDescent="0.2">
      <c r="AL110" s="5"/>
      <c r="AM110" s="5"/>
      <c r="AN110" s="5"/>
    </row>
    <row r="111" spans="1:54" x14ac:dyDescent="0.2">
      <c r="AL111" s="5"/>
      <c r="AM111" s="5"/>
      <c r="AN111" s="5"/>
    </row>
    <row r="112" spans="1:54" x14ac:dyDescent="0.2">
      <c r="AL112" s="5"/>
      <c r="AM112" s="5"/>
      <c r="AN112" s="5"/>
    </row>
    <row r="113" spans="38:40" x14ac:dyDescent="0.2">
      <c r="AL113" s="5"/>
      <c r="AM113" s="5"/>
      <c r="AN113" s="5"/>
    </row>
    <row r="114" spans="38:40" x14ac:dyDescent="0.2">
      <c r="AL114" s="5"/>
      <c r="AM114" s="5"/>
      <c r="AN114" s="5"/>
    </row>
    <row r="115" spans="38:40" x14ac:dyDescent="0.2">
      <c r="AL115" s="5"/>
      <c r="AM115" s="5"/>
      <c r="AN115" s="5"/>
    </row>
    <row r="116" spans="38:40" x14ac:dyDescent="0.2">
      <c r="AL116" s="5"/>
      <c r="AM116" s="5"/>
      <c r="AN116" s="5"/>
    </row>
    <row r="117" spans="38:40" x14ac:dyDescent="0.2">
      <c r="AL117" s="5"/>
      <c r="AM117" s="5"/>
      <c r="AN117" s="5"/>
    </row>
    <row r="118" spans="38:40" x14ac:dyDescent="0.2">
      <c r="AL118" s="5"/>
      <c r="AM118" s="5"/>
      <c r="AN118" s="5"/>
    </row>
    <row r="119" spans="38:40" x14ac:dyDescent="0.2">
      <c r="AL119" s="5"/>
      <c r="AM119" s="5"/>
      <c r="AN119" s="5"/>
    </row>
    <row r="120" spans="38:40" x14ac:dyDescent="0.2">
      <c r="AL120" s="5"/>
      <c r="AM120" s="5"/>
      <c r="AN120" s="5"/>
    </row>
    <row r="121" spans="38:40" x14ac:dyDescent="0.2">
      <c r="AL121" s="5"/>
      <c r="AM121" s="5"/>
      <c r="AN121" s="5"/>
    </row>
    <row r="122" spans="38:40" x14ac:dyDescent="0.2">
      <c r="AL122" s="5"/>
      <c r="AM122" s="5"/>
      <c r="AN122" s="5"/>
    </row>
    <row r="123" spans="38:40" x14ac:dyDescent="0.2">
      <c r="AL123" s="5"/>
      <c r="AM123" s="5"/>
      <c r="AN123" s="5"/>
    </row>
    <row r="124" spans="38:40" x14ac:dyDescent="0.2">
      <c r="AL124" s="5"/>
      <c r="AM124" s="5"/>
      <c r="AN124" s="5"/>
    </row>
    <row r="125" spans="38:40" x14ac:dyDescent="0.2">
      <c r="AL125" s="5"/>
      <c r="AM125" s="5"/>
      <c r="AN125" s="5"/>
    </row>
    <row r="126" spans="38:40" x14ac:dyDescent="0.2">
      <c r="AL126" s="5"/>
      <c r="AM126" s="5"/>
      <c r="AN126" s="5"/>
    </row>
    <row r="127" spans="38:40" x14ac:dyDescent="0.2">
      <c r="AL127" s="5"/>
      <c r="AM127" s="5"/>
      <c r="AN127" s="5"/>
    </row>
    <row r="128" spans="38:40" x14ac:dyDescent="0.2">
      <c r="AL128" s="5"/>
      <c r="AM128" s="5"/>
      <c r="AN128" s="5"/>
    </row>
    <row r="129" spans="38:40" x14ac:dyDescent="0.2">
      <c r="AL129" s="5"/>
      <c r="AM129" s="5"/>
      <c r="AN129" s="5"/>
    </row>
    <row r="130" spans="38:40" x14ac:dyDescent="0.2">
      <c r="AL130" s="5"/>
      <c r="AM130" s="5"/>
      <c r="AN130" s="5"/>
    </row>
    <row r="131" spans="38:40" x14ac:dyDescent="0.2">
      <c r="AL131" s="5"/>
      <c r="AM131" s="5"/>
      <c r="AN131" s="5"/>
    </row>
    <row r="132" spans="38:40" x14ac:dyDescent="0.2">
      <c r="AL132" s="5"/>
      <c r="AM132" s="5"/>
      <c r="AN132" s="5"/>
    </row>
    <row r="133" spans="38:40" x14ac:dyDescent="0.2">
      <c r="AL133" s="5"/>
      <c r="AM133" s="5"/>
      <c r="AN133" s="5"/>
    </row>
    <row r="134" spans="38:40" x14ac:dyDescent="0.2">
      <c r="AL134" s="5"/>
      <c r="AM134" s="5"/>
      <c r="AN134" s="5"/>
    </row>
    <row r="135" spans="38:40" x14ac:dyDescent="0.2">
      <c r="AL135" s="5"/>
      <c r="AM135" s="5"/>
      <c r="AN135" s="5"/>
    </row>
    <row r="136" spans="38:40" x14ac:dyDescent="0.2">
      <c r="AL136" s="5"/>
      <c r="AM136" s="5"/>
      <c r="AN136" s="5"/>
    </row>
    <row r="137" spans="38:40" x14ac:dyDescent="0.2">
      <c r="AL137" s="5"/>
      <c r="AM137" s="5"/>
      <c r="AN137" s="5"/>
    </row>
    <row r="138" spans="38:40" x14ac:dyDescent="0.2">
      <c r="AL138" s="5"/>
      <c r="AM138" s="5"/>
      <c r="AN138" s="5"/>
    </row>
    <row r="139" spans="38:40" x14ac:dyDescent="0.2">
      <c r="AL139" s="5"/>
      <c r="AM139" s="5"/>
      <c r="AN139" s="5"/>
    </row>
    <row r="140" spans="38:40" x14ac:dyDescent="0.2">
      <c r="AL140" s="5"/>
      <c r="AM140" s="5"/>
      <c r="AN140" s="5"/>
    </row>
    <row r="141" spans="38:40" x14ac:dyDescent="0.2">
      <c r="AL141" s="5"/>
      <c r="AM141" s="5"/>
      <c r="AN141" s="5"/>
    </row>
    <row r="142" spans="38:40" x14ac:dyDescent="0.2">
      <c r="AL142" s="5"/>
      <c r="AM142" s="5"/>
      <c r="AN142" s="5"/>
    </row>
    <row r="143" spans="38:40" x14ac:dyDescent="0.2">
      <c r="AL143" s="5"/>
      <c r="AM143" s="5"/>
      <c r="AN143" s="5"/>
    </row>
    <row r="144" spans="38:40" x14ac:dyDescent="0.2">
      <c r="AL144" s="5"/>
      <c r="AM144" s="5"/>
      <c r="AN144" s="5"/>
    </row>
    <row r="145" spans="38:40" x14ac:dyDescent="0.2">
      <c r="AL145" s="5"/>
      <c r="AM145" s="5"/>
      <c r="AN145" s="5"/>
    </row>
    <row r="146" spans="38:40" x14ac:dyDescent="0.2">
      <c r="AL146" s="5"/>
      <c r="AM146" s="5"/>
      <c r="AN146" s="5"/>
    </row>
    <row r="147" spans="38:40" x14ac:dyDescent="0.2">
      <c r="AL147" s="5"/>
      <c r="AM147" s="5"/>
      <c r="AN147" s="5"/>
    </row>
    <row r="148" spans="38:40" x14ac:dyDescent="0.2">
      <c r="AL148" s="5"/>
      <c r="AM148" s="5"/>
      <c r="AN148" s="5"/>
    </row>
    <row r="149" spans="38:40" x14ac:dyDescent="0.2">
      <c r="AL149" s="5"/>
      <c r="AM149" s="5"/>
      <c r="AN149" s="5"/>
    </row>
    <row r="150" spans="38:40" x14ac:dyDescent="0.2">
      <c r="AL150" s="5"/>
      <c r="AM150" s="5"/>
      <c r="AN150" s="5"/>
    </row>
    <row r="151" spans="38:40" x14ac:dyDescent="0.2">
      <c r="AL151" s="5"/>
      <c r="AM151" s="5"/>
      <c r="AN151" s="5"/>
    </row>
    <row r="152" spans="38:40" x14ac:dyDescent="0.2">
      <c r="AL152" s="5"/>
      <c r="AM152" s="5"/>
      <c r="AN152" s="5"/>
    </row>
    <row r="153" spans="38:40" x14ac:dyDescent="0.2">
      <c r="AL153" s="5"/>
      <c r="AM153" s="5"/>
      <c r="AN153" s="5"/>
    </row>
    <row r="154" spans="38:40" x14ac:dyDescent="0.2">
      <c r="AL154" s="5"/>
      <c r="AM154" s="5"/>
      <c r="AN154" s="5"/>
    </row>
    <row r="155" spans="38:40" x14ac:dyDescent="0.2">
      <c r="AL155" s="5"/>
      <c r="AM155" s="5"/>
      <c r="AN155" s="5"/>
    </row>
    <row r="156" spans="38:40" x14ac:dyDescent="0.2">
      <c r="AL156" s="5"/>
      <c r="AM156" s="5"/>
      <c r="AN156" s="5"/>
    </row>
    <row r="157" spans="38:40" x14ac:dyDescent="0.2">
      <c r="AL157" s="5"/>
      <c r="AM157" s="5"/>
      <c r="AN157" s="5"/>
    </row>
    <row r="158" spans="38:40" x14ac:dyDescent="0.2">
      <c r="AL158" s="5"/>
      <c r="AM158" s="5"/>
      <c r="AN158" s="5"/>
    </row>
    <row r="159" spans="38:40" x14ac:dyDescent="0.2">
      <c r="AL159" s="5"/>
      <c r="AM159" s="5"/>
      <c r="AN159" s="5"/>
    </row>
    <row r="160" spans="38:40" x14ac:dyDescent="0.2">
      <c r="AL160" s="5"/>
      <c r="AM160" s="5"/>
      <c r="AN160" s="5"/>
    </row>
    <row r="161" spans="38:40" x14ac:dyDescent="0.2">
      <c r="AL161" s="5"/>
      <c r="AM161" s="5"/>
      <c r="AN161" s="5"/>
    </row>
    <row r="162" spans="38:40" x14ac:dyDescent="0.2">
      <c r="AL162" s="5"/>
      <c r="AM162" s="5"/>
      <c r="AN162" s="5"/>
    </row>
    <row r="163" spans="38:40" x14ac:dyDescent="0.2">
      <c r="AL163" s="5"/>
      <c r="AM163" s="5"/>
      <c r="AN163" s="5"/>
    </row>
    <row r="164" spans="38:40" x14ac:dyDescent="0.2">
      <c r="AL164" s="5"/>
      <c r="AM164" s="5"/>
      <c r="AN164" s="5"/>
    </row>
    <row r="165" spans="38:40" x14ac:dyDescent="0.2">
      <c r="AL165" s="5"/>
      <c r="AM165" s="5"/>
      <c r="AN165" s="5"/>
    </row>
    <row r="166" spans="38:40" x14ac:dyDescent="0.2">
      <c r="AL166" s="5"/>
      <c r="AM166" s="5"/>
      <c r="AN166" s="5"/>
    </row>
    <row r="167" spans="38:40" x14ac:dyDescent="0.2">
      <c r="AL167" s="5"/>
      <c r="AM167" s="5"/>
      <c r="AN167" s="5"/>
    </row>
    <row r="168" spans="38:40" x14ac:dyDescent="0.2">
      <c r="AL168" s="5"/>
      <c r="AM168" s="5"/>
      <c r="AN168" s="5"/>
    </row>
    <row r="169" spans="38:40" x14ac:dyDescent="0.2">
      <c r="AL169" s="5"/>
      <c r="AM169" s="5"/>
      <c r="AN169" s="5"/>
    </row>
    <row r="170" spans="38:40" x14ac:dyDescent="0.2">
      <c r="AL170" s="5"/>
      <c r="AM170" s="5"/>
      <c r="AN170" s="5"/>
    </row>
    <row r="171" spans="38:40" x14ac:dyDescent="0.2">
      <c r="AL171" s="5"/>
      <c r="AM171" s="5"/>
      <c r="AN171" s="5"/>
    </row>
    <row r="172" spans="38:40" x14ac:dyDescent="0.2">
      <c r="AL172" s="5"/>
      <c r="AM172" s="5"/>
      <c r="AN172" s="5"/>
    </row>
    <row r="173" spans="38:40" x14ac:dyDescent="0.2">
      <c r="AL173" s="5"/>
      <c r="AM173" s="5"/>
      <c r="AN173" s="5"/>
    </row>
    <row r="174" spans="38:40" x14ac:dyDescent="0.2">
      <c r="AL174" s="5"/>
      <c r="AM174" s="5"/>
      <c r="AN174" s="5"/>
    </row>
    <row r="175" spans="38:40" x14ac:dyDescent="0.2">
      <c r="AL175" s="5"/>
      <c r="AM175" s="5"/>
      <c r="AN175" s="5"/>
    </row>
    <row r="176" spans="38:40" x14ac:dyDescent="0.2">
      <c r="AL176" s="5"/>
      <c r="AM176" s="5"/>
      <c r="AN176" s="5"/>
    </row>
    <row r="177" spans="38:40" x14ac:dyDescent="0.2">
      <c r="AL177" s="5"/>
      <c r="AM177" s="5"/>
      <c r="AN177" s="5"/>
    </row>
    <row r="178" spans="38:40" x14ac:dyDescent="0.2">
      <c r="AL178" s="5"/>
      <c r="AM178" s="5"/>
      <c r="AN178" s="5"/>
    </row>
    <row r="179" spans="38:40" x14ac:dyDescent="0.2">
      <c r="AL179" s="5"/>
      <c r="AM179" s="5"/>
      <c r="AN179" s="5"/>
    </row>
    <row r="180" spans="38:40" x14ac:dyDescent="0.2">
      <c r="AL180" s="5"/>
      <c r="AM180" s="5"/>
      <c r="AN180" s="5"/>
    </row>
    <row r="181" spans="38:40" x14ac:dyDescent="0.2">
      <c r="AL181" s="5"/>
      <c r="AM181" s="5"/>
      <c r="AN181" s="5"/>
    </row>
    <row r="182" spans="38:40" x14ac:dyDescent="0.2">
      <c r="AL182" s="5"/>
      <c r="AM182" s="5"/>
      <c r="AN182" s="5"/>
    </row>
    <row r="183" spans="38:40" x14ac:dyDescent="0.2">
      <c r="AL183" s="5"/>
      <c r="AM183" s="5"/>
      <c r="AN183" s="5"/>
    </row>
    <row r="184" spans="38:40" x14ac:dyDescent="0.2">
      <c r="AL184" s="5"/>
      <c r="AM184" s="5"/>
      <c r="AN184" s="5"/>
    </row>
    <row r="185" spans="38:40" x14ac:dyDescent="0.2">
      <c r="AL185" s="5"/>
      <c r="AM185" s="5"/>
      <c r="AN185" s="5"/>
    </row>
    <row r="186" spans="38:40" x14ac:dyDescent="0.2">
      <c r="AL186" s="5"/>
      <c r="AM186" s="5"/>
      <c r="AN186" s="5"/>
    </row>
    <row r="187" spans="38:40" x14ac:dyDescent="0.2">
      <c r="AL187" s="5"/>
      <c r="AM187" s="5"/>
      <c r="AN187" s="5"/>
    </row>
    <row r="188" spans="38:40" x14ac:dyDescent="0.2">
      <c r="AL188" s="5"/>
      <c r="AM188" s="5"/>
      <c r="AN188" s="5"/>
    </row>
    <row r="189" spans="38:40" x14ac:dyDescent="0.2">
      <c r="AL189" s="5"/>
      <c r="AM189" s="5"/>
      <c r="AN189" s="5"/>
    </row>
    <row r="190" spans="38:40" x14ac:dyDescent="0.2">
      <c r="AL190" s="5"/>
      <c r="AM190" s="5"/>
      <c r="AN190" s="5"/>
    </row>
    <row r="191" spans="38:40" x14ac:dyDescent="0.2">
      <c r="AL191" s="5"/>
      <c r="AM191" s="5"/>
      <c r="AN191" s="5"/>
    </row>
    <row r="192" spans="38:40" x14ac:dyDescent="0.2">
      <c r="AL192" s="5"/>
      <c r="AM192" s="5"/>
      <c r="AN192" s="5"/>
    </row>
    <row r="193" spans="38:40" x14ac:dyDescent="0.2">
      <c r="AL193" s="5"/>
      <c r="AM193" s="5"/>
      <c r="AN193" s="5"/>
    </row>
    <row r="194" spans="38:40" x14ac:dyDescent="0.2">
      <c r="AL194" s="5"/>
      <c r="AM194" s="5"/>
      <c r="AN194" s="5"/>
    </row>
    <row r="195" spans="38:40" x14ac:dyDescent="0.2">
      <c r="AL195" s="5"/>
      <c r="AM195" s="5"/>
      <c r="AN195" s="5"/>
    </row>
    <row r="196" spans="38:40" x14ac:dyDescent="0.2">
      <c r="AL196" s="5"/>
      <c r="AM196" s="5"/>
      <c r="AN196" s="5"/>
    </row>
    <row r="197" spans="38:40" x14ac:dyDescent="0.2">
      <c r="AL197" s="5"/>
      <c r="AM197" s="5"/>
      <c r="AN197" s="5"/>
    </row>
    <row r="198" spans="38:40" x14ac:dyDescent="0.2">
      <c r="AL198" s="5"/>
      <c r="AM198" s="5"/>
      <c r="AN198" s="5"/>
    </row>
    <row r="199" spans="38:40" x14ac:dyDescent="0.2">
      <c r="AL199" s="5"/>
      <c r="AM199" s="5"/>
      <c r="AN199" s="5"/>
    </row>
    <row r="200" spans="38:40" x14ac:dyDescent="0.2">
      <c r="AL200" s="5"/>
      <c r="AM200" s="5"/>
      <c r="AN200" s="5"/>
    </row>
    <row r="201" spans="38:40" x14ac:dyDescent="0.2">
      <c r="AL201" s="5"/>
      <c r="AM201" s="5"/>
      <c r="AN201" s="5"/>
    </row>
    <row r="202" spans="38:40" x14ac:dyDescent="0.2">
      <c r="AL202" s="5"/>
      <c r="AM202" s="5"/>
      <c r="AN202" s="5"/>
    </row>
    <row r="203" spans="38:40" x14ac:dyDescent="0.2">
      <c r="AL203" s="5"/>
      <c r="AM203" s="5"/>
      <c r="AN203" s="5"/>
    </row>
    <row r="204" spans="38:40" x14ac:dyDescent="0.2">
      <c r="AL204" s="5"/>
      <c r="AM204" s="5"/>
      <c r="AN204" s="5"/>
    </row>
    <row r="205" spans="38:40" x14ac:dyDescent="0.2">
      <c r="AL205" s="5"/>
      <c r="AM205" s="5"/>
      <c r="AN205" s="5"/>
    </row>
    <row r="206" spans="38:40" x14ac:dyDescent="0.2">
      <c r="AL206" s="5"/>
      <c r="AM206" s="5"/>
      <c r="AN206" s="5"/>
    </row>
    <row r="207" spans="38:40" x14ac:dyDescent="0.2">
      <c r="AL207" s="5"/>
      <c r="AM207" s="5"/>
      <c r="AN207" s="5"/>
    </row>
    <row r="208" spans="38:40" x14ac:dyDescent="0.2">
      <c r="AL208" s="5"/>
      <c r="AM208" s="5"/>
      <c r="AN208" s="5"/>
    </row>
    <row r="209" spans="38:40" x14ac:dyDescent="0.2">
      <c r="AL209" s="5"/>
      <c r="AM209" s="5"/>
      <c r="AN209" s="5"/>
    </row>
    <row r="210" spans="38:40" x14ac:dyDescent="0.2">
      <c r="AL210" s="5"/>
      <c r="AM210" s="5"/>
      <c r="AN210" s="5"/>
    </row>
    <row r="211" spans="38:40" x14ac:dyDescent="0.2">
      <c r="AL211" s="5"/>
      <c r="AM211" s="5"/>
      <c r="AN211" s="5"/>
    </row>
    <row r="212" spans="38:40" x14ac:dyDescent="0.2">
      <c r="AL212" s="5"/>
      <c r="AM212" s="5"/>
      <c r="AN212" s="5"/>
    </row>
    <row r="213" spans="38:40" x14ac:dyDescent="0.2">
      <c r="AL213" s="5"/>
      <c r="AM213" s="5"/>
      <c r="AN213" s="5"/>
    </row>
    <row r="214" spans="38:40" x14ac:dyDescent="0.2">
      <c r="AL214" s="5"/>
      <c r="AM214" s="5"/>
      <c r="AN214" s="5"/>
    </row>
    <row r="215" spans="38:40" x14ac:dyDescent="0.2">
      <c r="AL215" s="5"/>
      <c r="AM215" s="5"/>
      <c r="AN215" s="5"/>
    </row>
    <row r="216" spans="38:40" x14ac:dyDescent="0.2">
      <c r="AL216" s="5"/>
      <c r="AM216" s="5"/>
      <c r="AN216" s="5"/>
    </row>
    <row r="217" spans="38:40" x14ac:dyDescent="0.2">
      <c r="AL217" s="5"/>
      <c r="AM217" s="5"/>
      <c r="AN217" s="5"/>
    </row>
    <row r="218" spans="38:40" x14ac:dyDescent="0.2">
      <c r="AL218" s="5"/>
      <c r="AM218" s="5"/>
      <c r="AN218" s="5"/>
    </row>
    <row r="219" spans="38:40" x14ac:dyDescent="0.2">
      <c r="AL219" s="5"/>
      <c r="AM219" s="5"/>
      <c r="AN219" s="5"/>
    </row>
    <row r="220" spans="38:40" x14ac:dyDescent="0.2">
      <c r="AL220" s="5"/>
      <c r="AM220" s="5"/>
      <c r="AN220" s="5"/>
    </row>
    <row r="221" spans="38:40" x14ac:dyDescent="0.2">
      <c r="AL221" s="5"/>
      <c r="AM221" s="5"/>
      <c r="AN221" s="5"/>
    </row>
    <row r="222" spans="38:40" x14ac:dyDescent="0.2">
      <c r="AL222" s="5"/>
      <c r="AM222" s="5"/>
      <c r="AN222" s="5"/>
    </row>
    <row r="223" spans="38:40" x14ac:dyDescent="0.2">
      <c r="AL223" s="5"/>
      <c r="AM223" s="5"/>
      <c r="AN223" s="5"/>
    </row>
    <row r="224" spans="38:40" x14ac:dyDescent="0.2">
      <c r="AL224" s="5"/>
      <c r="AM224" s="5"/>
      <c r="AN224" s="5"/>
    </row>
    <row r="225" spans="38:40" x14ac:dyDescent="0.2">
      <c r="AL225" s="5"/>
      <c r="AM225" s="5"/>
      <c r="AN225" s="5"/>
    </row>
    <row r="226" spans="38:40" x14ac:dyDescent="0.2">
      <c r="AL226" s="5"/>
      <c r="AM226" s="5"/>
      <c r="AN226" s="5"/>
    </row>
    <row r="227" spans="38:40" x14ac:dyDescent="0.2">
      <c r="AL227" s="5"/>
      <c r="AM227" s="5"/>
      <c r="AN227" s="5"/>
    </row>
    <row r="228" spans="38:40" x14ac:dyDescent="0.2">
      <c r="AL228" s="5"/>
      <c r="AM228" s="5"/>
      <c r="AN228" s="5"/>
    </row>
    <row r="229" spans="38:40" x14ac:dyDescent="0.2">
      <c r="AL229" s="5"/>
      <c r="AM229" s="5"/>
      <c r="AN229" s="5"/>
    </row>
    <row r="230" spans="38:40" x14ac:dyDescent="0.2">
      <c r="AL230" s="5"/>
      <c r="AM230" s="5"/>
      <c r="AN230" s="5"/>
    </row>
    <row r="231" spans="38:40" x14ac:dyDescent="0.2">
      <c r="AL231" s="5"/>
      <c r="AM231" s="5"/>
      <c r="AN231" s="5"/>
    </row>
    <row r="232" spans="38:40" x14ac:dyDescent="0.2">
      <c r="AL232" s="5"/>
      <c r="AM232" s="5"/>
      <c r="AN232" s="5"/>
    </row>
    <row r="233" spans="38:40" x14ac:dyDescent="0.2">
      <c r="AL233" s="5"/>
      <c r="AM233" s="5"/>
      <c r="AN233" s="5"/>
    </row>
    <row r="234" spans="38:40" x14ac:dyDescent="0.2">
      <c r="AL234" s="5"/>
      <c r="AM234" s="5"/>
      <c r="AN234" s="5"/>
    </row>
    <row r="235" spans="38:40" x14ac:dyDescent="0.2">
      <c r="AL235" s="5"/>
      <c r="AM235" s="5"/>
      <c r="AN235" s="5"/>
    </row>
    <row r="236" spans="38:40" x14ac:dyDescent="0.2">
      <c r="AL236" s="5"/>
      <c r="AM236" s="5"/>
      <c r="AN236" s="5"/>
    </row>
    <row r="237" spans="38:40" x14ac:dyDescent="0.2">
      <c r="AL237" s="5"/>
      <c r="AM237" s="5"/>
      <c r="AN237" s="5"/>
    </row>
    <row r="238" spans="38:40" x14ac:dyDescent="0.2">
      <c r="AL238" s="5"/>
      <c r="AM238" s="5"/>
      <c r="AN238" s="5"/>
    </row>
    <row r="239" spans="38:40" x14ac:dyDescent="0.2">
      <c r="AL239" s="5"/>
      <c r="AM239" s="5"/>
      <c r="AN239" s="5"/>
    </row>
    <row r="240" spans="38:40" x14ac:dyDescent="0.2">
      <c r="AL240" s="5"/>
      <c r="AM240" s="5"/>
      <c r="AN240" s="5"/>
    </row>
    <row r="241" spans="38:40" x14ac:dyDescent="0.2">
      <c r="AL241" s="5"/>
      <c r="AM241" s="5"/>
      <c r="AN241" s="5"/>
    </row>
    <row r="242" spans="38:40" x14ac:dyDescent="0.2">
      <c r="AL242" s="5"/>
      <c r="AM242" s="5"/>
      <c r="AN242" s="5"/>
    </row>
    <row r="243" spans="38:40" x14ac:dyDescent="0.2">
      <c r="AL243" s="5"/>
      <c r="AM243" s="5"/>
      <c r="AN243" s="5"/>
    </row>
    <row r="244" spans="38:40" x14ac:dyDescent="0.2">
      <c r="AL244" s="5"/>
      <c r="AM244" s="5"/>
      <c r="AN244" s="5"/>
    </row>
    <row r="245" spans="38:40" x14ac:dyDescent="0.2">
      <c r="AL245" s="5"/>
      <c r="AM245" s="5"/>
      <c r="AN245" s="5"/>
    </row>
    <row r="246" spans="38:40" x14ac:dyDescent="0.2">
      <c r="AL246" s="5"/>
      <c r="AM246" s="5"/>
      <c r="AN246" s="5"/>
    </row>
    <row r="247" spans="38:40" x14ac:dyDescent="0.2">
      <c r="AL247" s="5"/>
      <c r="AM247" s="5"/>
      <c r="AN247" s="5"/>
    </row>
    <row r="248" spans="38:40" x14ac:dyDescent="0.2">
      <c r="AL248" s="5"/>
      <c r="AM248" s="5"/>
      <c r="AN248" s="5"/>
    </row>
    <row r="249" spans="38:40" x14ac:dyDescent="0.2">
      <c r="AL249" s="5"/>
      <c r="AM249" s="5"/>
      <c r="AN249" s="5"/>
    </row>
    <row r="250" spans="38:40" x14ac:dyDescent="0.2">
      <c r="AL250" s="5"/>
      <c r="AM250" s="5"/>
      <c r="AN250" s="5"/>
    </row>
    <row r="251" spans="38:40" x14ac:dyDescent="0.2">
      <c r="AL251" s="5"/>
      <c r="AM251" s="5"/>
      <c r="AN251" s="5"/>
    </row>
    <row r="252" spans="38:40" x14ac:dyDescent="0.2">
      <c r="AL252" s="5"/>
      <c r="AM252" s="5"/>
      <c r="AN252" s="5"/>
    </row>
    <row r="253" spans="38:40" x14ac:dyDescent="0.2">
      <c r="AL253" s="5"/>
      <c r="AM253" s="5"/>
      <c r="AN253" s="5"/>
    </row>
    <row r="254" spans="38:40" x14ac:dyDescent="0.2">
      <c r="AL254" s="5"/>
      <c r="AM254" s="5"/>
      <c r="AN254" s="5"/>
    </row>
    <row r="255" spans="38:40" x14ac:dyDescent="0.2">
      <c r="AL255" s="5"/>
      <c r="AM255" s="5"/>
      <c r="AN255" s="5"/>
    </row>
    <row r="256" spans="38:40" x14ac:dyDescent="0.2">
      <c r="AL256" s="5"/>
      <c r="AM256" s="5"/>
      <c r="AN256" s="5"/>
    </row>
    <row r="257" spans="38:40" x14ac:dyDescent="0.2">
      <c r="AL257" s="5"/>
      <c r="AM257" s="5"/>
      <c r="AN257" s="5"/>
    </row>
    <row r="258" spans="38:40" x14ac:dyDescent="0.2">
      <c r="AL258" s="5"/>
      <c r="AM258" s="5"/>
      <c r="AN258" s="5"/>
    </row>
    <row r="259" spans="38:40" x14ac:dyDescent="0.2">
      <c r="AL259" s="5"/>
      <c r="AM259" s="5"/>
      <c r="AN259" s="5"/>
    </row>
    <row r="260" spans="38:40" x14ac:dyDescent="0.2">
      <c r="AL260" s="5"/>
      <c r="AM260" s="5"/>
      <c r="AN260" s="5"/>
    </row>
    <row r="261" spans="38:40" x14ac:dyDescent="0.2">
      <c r="AL261" s="5"/>
      <c r="AM261" s="5"/>
      <c r="AN261" s="5"/>
    </row>
    <row r="262" spans="38:40" x14ac:dyDescent="0.2">
      <c r="AL262" s="5"/>
      <c r="AM262" s="5"/>
      <c r="AN262" s="5"/>
    </row>
    <row r="263" spans="38:40" x14ac:dyDescent="0.2">
      <c r="AL263" s="5"/>
      <c r="AM263" s="5"/>
      <c r="AN263" s="5"/>
    </row>
    <row r="264" spans="38:40" x14ac:dyDescent="0.2">
      <c r="AL264" s="5"/>
      <c r="AM264" s="5"/>
      <c r="AN264" s="5"/>
    </row>
    <row r="265" spans="38:40" x14ac:dyDescent="0.2">
      <c r="AL265" s="5"/>
      <c r="AM265" s="5"/>
      <c r="AN265" s="5"/>
    </row>
    <row r="266" spans="38:40" x14ac:dyDescent="0.2">
      <c r="AL266" s="5"/>
      <c r="AM266" s="5"/>
      <c r="AN266" s="5"/>
    </row>
    <row r="267" spans="38:40" x14ac:dyDescent="0.2">
      <c r="AL267" s="5"/>
      <c r="AM267" s="5"/>
      <c r="AN267" s="5"/>
    </row>
    <row r="268" spans="38:40" x14ac:dyDescent="0.2">
      <c r="AL268" s="5"/>
      <c r="AM268" s="5"/>
      <c r="AN268" s="5"/>
    </row>
    <row r="269" spans="38:40" x14ac:dyDescent="0.2">
      <c r="AL269" s="5"/>
      <c r="AM269" s="5"/>
      <c r="AN269" s="5"/>
    </row>
    <row r="270" spans="38:40" x14ac:dyDescent="0.2">
      <c r="AL270" s="5"/>
      <c r="AM270" s="5"/>
      <c r="AN270" s="5"/>
    </row>
    <row r="271" spans="38:40" x14ac:dyDescent="0.2">
      <c r="AL271" s="5"/>
      <c r="AM271" s="5"/>
      <c r="AN271" s="5"/>
    </row>
    <row r="272" spans="38:40" x14ac:dyDescent="0.2">
      <c r="AL272" s="5"/>
      <c r="AM272" s="5"/>
      <c r="AN272" s="5"/>
    </row>
    <row r="273" spans="38:40" x14ac:dyDescent="0.2">
      <c r="AL273" s="5"/>
      <c r="AM273" s="5"/>
      <c r="AN273" s="5"/>
    </row>
    <row r="274" spans="38:40" x14ac:dyDescent="0.2">
      <c r="AL274" s="5"/>
      <c r="AM274" s="5"/>
      <c r="AN274" s="5"/>
    </row>
    <row r="275" spans="38:40" x14ac:dyDescent="0.2">
      <c r="AL275" s="5"/>
      <c r="AM275" s="5"/>
      <c r="AN275" s="5"/>
    </row>
    <row r="276" spans="38:40" x14ac:dyDescent="0.2">
      <c r="AL276" s="5"/>
      <c r="AM276" s="5"/>
      <c r="AN276" s="5"/>
    </row>
    <row r="277" spans="38:40" x14ac:dyDescent="0.2">
      <c r="AL277" s="5"/>
      <c r="AM277" s="5"/>
      <c r="AN277" s="5"/>
    </row>
    <row r="278" spans="38:40" x14ac:dyDescent="0.2">
      <c r="AL278" s="5"/>
      <c r="AM278" s="5"/>
      <c r="AN278" s="5"/>
    </row>
    <row r="279" spans="38:40" x14ac:dyDescent="0.2">
      <c r="AL279" s="5"/>
      <c r="AM279" s="5"/>
      <c r="AN279" s="5"/>
    </row>
    <row r="280" spans="38:40" x14ac:dyDescent="0.2">
      <c r="AL280" s="5"/>
      <c r="AM280" s="5"/>
      <c r="AN280" s="5"/>
    </row>
    <row r="281" spans="38:40" x14ac:dyDescent="0.2">
      <c r="AL281" s="5"/>
      <c r="AM281" s="5"/>
      <c r="AN281" s="5"/>
    </row>
    <row r="282" spans="38:40" x14ac:dyDescent="0.2">
      <c r="AL282" s="5"/>
      <c r="AM282" s="5"/>
      <c r="AN282" s="5"/>
    </row>
    <row r="283" spans="38:40" x14ac:dyDescent="0.2">
      <c r="AL283" s="5"/>
      <c r="AM283" s="5"/>
      <c r="AN283" s="5"/>
    </row>
    <row r="284" spans="38:40" x14ac:dyDescent="0.2">
      <c r="AL284" s="5"/>
      <c r="AM284" s="5"/>
      <c r="AN284" s="5"/>
    </row>
    <row r="285" spans="38:40" x14ac:dyDescent="0.2">
      <c r="AL285" s="5"/>
      <c r="AM285" s="5"/>
      <c r="AN285" s="5"/>
    </row>
    <row r="286" spans="38:40" x14ac:dyDescent="0.2">
      <c r="AL286" s="5"/>
      <c r="AM286" s="5"/>
      <c r="AN286" s="5"/>
    </row>
    <row r="287" spans="38:40" x14ac:dyDescent="0.2">
      <c r="AL287" s="5"/>
      <c r="AM287" s="5"/>
      <c r="AN287" s="5"/>
    </row>
    <row r="288" spans="38:40" x14ac:dyDescent="0.2">
      <c r="AL288" s="5"/>
      <c r="AM288" s="5"/>
      <c r="AN288" s="5"/>
    </row>
    <row r="289" spans="38:40" x14ac:dyDescent="0.2">
      <c r="AL289" s="5"/>
      <c r="AM289" s="5"/>
      <c r="AN289" s="5"/>
    </row>
    <row r="290" spans="38:40" x14ac:dyDescent="0.2">
      <c r="AL290" s="5"/>
      <c r="AM290" s="5"/>
      <c r="AN290" s="5"/>
    </row>
    <row r="291" spans="38:40" x14ac:dyDescent="0.2">
      <c r="AL291" s="5"/>
      <c r="AM291" s="5"/>
      <c r="AN291" s="5"/>
    </row>
    <row r="292" spans="38:40" x14ac:dyDescent="0.2">
      <c r="AL292" s="5"/>
      <c r="AM292" s="5"/>
      <c r="AN292" s="5"/>
    </row>
    <row r="293" spans="38:40" x14ac:dyDescent="0.2">
      <c r="AL293" s="5"/>
      <c r="AM293" s="5"/>
      <c r="AN293" s="5"/>
    </row>
    <row r="294" spans="38:40" x14ac:dyDescent="0.2">
      <c r="AL294" s="5"/>
      <c r="AM294" s="5"/>
      <c r="AN294" s="5"/>
    </row>
    <row r="295" spans="38:40" x14ac:dyDescent="0.2">
      <c r="AL295" s="5"/>
      <c r="AM295" s="5"/>
      <c r="AN295" s="5"/>
    </row>
    <row r="296" spans="38:40" x14ac:dyDescent="0.2">
      <c r="AL296" s="5"/>
      <c r="AM296" s="5"/>
      <c r="AN296" s="5"/>
    </row>
    <row r="297" spans="38:40" x14ac:dyDescent="0.2">
      <c r="AL297" s="5"/>
      <c r="AM297" s="5"/>
      <c r="AN297" s="5"/>
    </row>
    <row r="298" spans="38:40" x14ac:dyDescent="0.2">
      <c r="AL298" s="5"/>
      <c r="AM298" s="5"/>
      <c r="AN298" s="5"/>
    </row>
    <row r="299" spans="38:40" x14ac:dyDescent="0.2">
      <c r="AL299" s="5"/>
      <c r="AM299" s="5"/>
      <c r="AN299" s="5"/>
    </row>
    <row r="300" spans="38:40" x14ac:dyDescent="0.2">
      <c r="AL300" s="5"/>
      <c r="AM300" s="5"/>
      <c r="AN300" s="5"/>
    </row>
    <row r="301" spans="38:40" x14ac:dyDescent="0.2">
      <c r="AL301" s="5"/>
      <c r="AM301" s="5"/>
      <c r="AN301" s="5"/>
    </row>
    <row r="302" spans="38:40" x14ac:dyDescent="0.2">
      <c r="AL302" s="5"/>
      <c r="AM302" s="5"/>
      <c r="AN302" s="5"/>
    </row>
    <row r="303" spans="38:40" x14ac:dyDescent="0.2">
      <c r="AL303" s="5"/>
      <c r="AM303" s="5"/>
      <c r="AN303" s="5"/>
    </row>
    <row r="304" spans="38:40" x14ac:dyDescent="0.2">
      <c r="AL304" s="5"/>
      <c r="AM304" s="5"/>
      <c r="AN304" s="5"/>
    </row>
    <row r="305" spans="38:40" x14ac:dyDescent="0.2">
      <c r="AL305" s="5"/>
      <c r="AM305" s="5"/>
      <c r="AN305" s="5"/>
    </row>
    <row r="306" spans="38:40" x14ac:dyDescent="0.2">
      <c r="AL306" s="5"/>
      <c r="AM306" s="5"/>
      <c r="AN306" s="5"/>
    </row>
    <row r="307" spans="38:40" x14ac:dyDescent="0.2">
      <c r="AL307" s="5"/>
      <c r="AM307" s="5"/>
      <c r="AN307" s="5"/>
    </row>
    <row r="308" spans="38:40" x14ac:dyDescent="0.2">
      <c r="AL308" s="5"/>
      <c r="AM308" s="5"/>
      <c r="AN308" s="5"/>
    </row>
    <row r="309" spans="38:40" x14ac:dyDescent="0.2">
      <c r="AL309" s="5"/>
      <c r="AM309" s="5"/>
      <c r="AN309" s="5"/>
    </row>
    <row r="310" spans="38:40" x14ac:dyDescent="0.2">
      <c r="AL310" s="5"/>
      <c r="AM310" s="5"/>
      <c r="AN310" s="5"/>
    </row>
    <row r="311" spans="38:40" x14ac:dyDescent="0.2">
      <c r="AL311" s="5"/>
      <c r="AM311" s="5"/>
      <c r="AN311" s="5"/>
    </row>
    <row r="312" spans="38:40" x14ac:dyDescent="0.2">
      <c r="AL312" s="5"/>
      <c r="AM312" s="5"/>
      <c r="AN312" s="5"/>
    </row>
    <row r="313" spans="38:40" x14ac:dyDescent="0.2">
      <c r="AL313" s="5"/>
      <c r="AM313" s="5"/>
      <c r="AN313" s="5"/>
    </row>
    <row r="314" spans="38:40" x14ac:dyDescent="0.2">
      <c r="AL314" s="5"/>
      <c r="AM314" s="5"/>
      <c r="AN314" s="5"/>
    </row>
    <row r="315" spans="38:40" x14ac:dyDescent="0.2">
      <c r="AL315" s="5"/>
      <c r="AM315" s="5"/>
      <c r="AN315" s="5"/>
    </row>
    <row r="316" spans="38:40" x14ac:dyDescent="0.2">
      <c r="AL316" s="5"/>
      <c r="AM316" s="5"/>
      <c r="AN316" s="5"/>
    </row>
    <row r="317" spans="38:40" x14ac:dyDescent="0.2">
      <c r="AL317" s="5"/>
      <c r="AM317" s="5"/>
      <c r="AN317" s="5"/>
    </row>
    <row r="318" spans="38:40" x14ac:dyDescent="0.2">
      <c r="AL318" s="5"/>
      <c r="AM318" s="5"/>
      <c r="AN318" s="5"/>
    </row>
    <row r="319" spans="38:40" x14ac:dyDescent="0.2">
      <c r="AL319" s="5"/>
      <c r="AM319" s="5"/>
      <c r="AN319" s="5"/>
    </row>
    <row r="320" spans="38:40" x14ac:dyDescent="0.2">
      <c r="AL320" s="5"/>
      <c r="AM320" s="5"/>
      <c r="AN320" s="5"/>
    </row>
    <row r="321" spans="38:40" x14ac:dyDescent="0.2">
      <c r="AL321" s="5"/>
      <c r="AM321" s="5"/>
      <c r="AN321" s="5"/>
    </row>
    <row r="322" spans="38:40" x14ac:dyDescent="0.2">
      <c r="AL322" s="5"/>
      <c r="AM322" s="5"/>
      <c r="AN322" s="5"/>
    </row>
    <row r="323" spans="38:40" x14ac:dyDescent="0.2">
      <c r="AL323" s="5"/>
      <c r="AM323" s="5"/>
      <c r="AN323" s="5"/>
    </row>
    <row r="324" spans="38:40" x14ac:dyDescent="0.2">
      <c r="AL324" s="5"/>
      <c r="AM324" s="5"/>
      <c r="AN324" s="5"/>
    </row>
    <row r="325" spans="38:40" x14ac:dyDescent="0.2">
      <c r="AL325" s="5"/>
      <c r="AM325" s="5"/>
      <c r="AN325" s="5"/>
    </row>
    <row r="326" spans="38:40" x14ac:dyDescent="0.2">
      <c r="AL326" s="5"/>
      <c r="AM326" s="5"/>
      <c r="AN326" s="5"/>
    </row>
    <row r="327" spans="38:40" x14ac:dyDescent="0.2">
      <c r="AL327" s="5"/>
      <c r="AM327" s="5"/>
      <c r="AN327" s="5"/>
    </row>
    <row r="328" spans="38:40" x14ac:dyDescent="0.2">
      <c r="AL328" s="5"/>
      <c r="AM328" s="5"/>
      <c r="AN328" s="5"/>
    </row>
    <row r="329" spans="38:40" x14ac:dyDescent="0.2">
      <c r="AL329" s="5"/>
      <c r="AM329" s="5"/>
      <c r="AN329" s="5"/>
    </row>
    <row r="330" spans="38:40" x14ac:dyDescent="0.2">
      <c r="AL330" s="5"/>
      <c r="AM330" s="5"/>
      <c r="AN330" s="5"/>
    </row>
    <row r="331" spans="38:40" x14ac:dyDescent="0.2">
      <c r="AL331" s="5"/>
      <c r="AM331" s="5"/>
      <c r="AN331" s="5"/>
    </row>
    <row r="332" spans="38:40" x14ac:dyDescent="0.2">
      <c r="AL332" s="5"/>
      <c r="AM332" s="5"/>
    </row>
    <row r="333" spans="38:40" x14ac:dyDescent="0.2">
      <c r="AL333" s="5"/>
      <c r="AM333" s="5"/>
    </row>
    <row r="334" spans="38:40" x14ac:dyDescent="0.2">
      <c r="AL334" s="5"/>
      <c r="AM334" s="5"/>
    </row>
    <row r="335" spans="38:40" x14ac:dyDescent="0.2">
      <c r="AL335" s="5"/>
      <c r="AM335" s="5"/>
    </row>
    <row r="336" spans="38:40" x14ac:dyDescent="0.2">
      <c r="AL336" s="5"/>
      <c r="AM336" s="5"/>
    </row>
    <row r="337" spans="38:39" x14ac:dyDescent="0.2">
      <c r="AL337" s="5"/>
      <c r="AM337" s="5"/>
    </row>
    <row r="338" spans="38:39" x14ac:dyDescent="0.2">
      <c r="AL338" s="5"/>
      <c r="AM338" s="5"/>
    </row>
    <row r="339" spans="38:39" x14ac:dyDescent="0.2">
      <c r="AL339" s="5"/>
      <c r="AM339" s="5"/>
    </row>
    <row r="340" spans="38:39" x14ac:dyDescent="0.2">
      <c r="AL340" s="5"/>
      <c r="AM340" s="5"/>
    </row>
    <row r="341" spans="38:39" x14ac:dyDescent="0.2">
      <c r="AL341" s="5"/>
      <c r="AM341" s="5"/>
    </row>
    <row r="342" spans="38:39" x14ac:dyDescent="0.2">
      <c r="AL342" s="5"/>
      <c r="AM342" s="5"/>
    </row>
    <row r="343" spans="38:39" x14ac:dyDescent="0.2">
      <c r="AL343" s="5"/>
      <c r="AM343" s="5"/>
    </row>
    <row r="344" spans="38:39" x14ac:dyDescent="0.2">
      <c r="AL344" s="5"/>
      <c r="AM344" s="5"/>
    </row>
    <row r="345" spans="38:39" x14ac:dyDescent="0.2">
      <c r="AL345" s="5"/>
      <c r="AM345" s="5"/>
    </row>
    <row r="346" spans="38:39" x14ac:dyDescent="0.2">
      <c r="AL346" s="5"/>
      <c r="AM346" s="5"/>
    </row>
    <row r="347" spans="38:39" x14ac:dyDescent="0.2">
      <c r="AL347" s="5"/>
      <c r="AM347" s="5"/>
    </row>
    <row r="348" spans="38:39" x14ac:dyDescent="0.2">
      <c r="AL348" s="5"/>
      <c r="AM348" s="5"/>
    </row>
    <row r="349" spans="38:39" x14ac:dyDescent="0.2">
      <c r="AL349" s="5"/>
      <c r="AM349" s="5"/>
    </row>
    <row r="350" spans="38:39" x14ac:dyDescent="0.2">
      <c r="AL350" s="5"/>
      <c r="AM350" s="5"/>
    </row>
    <row r="351" spans="38:39" x14ac:dyDescent="0.2">
      <c r="AL351" s="5"/>
      <c r="AM351" s="5"/>
    </row>
    <row r="352" spans="38:39" x14ac:dyDescent="0.2">
      <c r="AL352" s="5"/>
      <c r="AM352" s="5"/>
    </row>
    <row r="353" spans="38:39" x14ac:dyDescent="0.2">
      <c r="AL353" s="5"/>
      <c r="AM353" s="5"/>
    </row>
    <row r="354" spans="38:39" x14ac:dyDescent="0.2">
      <c r="AL354" s="5"/>
      <c r="AM354" s="5"/>
    </row>
    <row r="355" spans="38:39" x14ac:dyDescent="0.2">
      <c r="AL355" s="5"/>
      <c r="AM355" s="5"/>
    </row>
    <row r="356" spans="38:39" x14ac:dyDescent="0.2">
      <c r="AL356" s="5"/>
      <c r="AM356" s="5"/>
    </row>
    <row r="357" spans="38:39" x14ac:dyDescent="0.2">
      <c r="AL357" s="5"/>
      <c r="AM357" s="5"/>
    </row>
    <row r="358" spans="38:39" x14ac:dyDescent="0.2">
      <c r="AL358" s="5"/>
      <c r="AM358" s="5"/>
    </row>
    <row r="359" spans="38:39" x14ac:dyDescent="0.2">
      <c r="AL359" s="5"/>
      <c r="AM359" s="5"/>
    </row>
    <row r="360" spans="38:39" x14ac:dyDescent="0.2">
      <c r="AL360" s="5"/>
      <c r="AM360" s="5"/>
    </row>
    <row r="361" spans="38:39" x14ac:dyDescent="0.2">
      <c r="AL361" s="5"/>
      <c r="AM361" s="5"/>
    </row>
    <row r="362" spans="38:39" x14ac:dyDescent="0.2">
      <c r="AL362" s="5"/>
      <c r="AM362" s="5"/>
    </row>
    <row r="363" spans="38:39" x14ac:dyDescent="0.2">
      <c r="AL363" s="5"/>
      <c r="AM363" s="5"/>
    </row>
    <row r="364" spans="38:39" x14ac:dyDescent="0.2">
      <c r="AL364" s="5"/>
      <c r="AM364" s="5"/>
    </row>
    <row r="365" spans="38:39" x14ac:dyDescent="0.2">
      <c r="AL365" s="5"/>
      <c r="AM365" s="5"/>
    </row>
    <row r="366" spans="38:39" x14ac:dyDescent="0.2">
      <c r="AL366" s="5"/>
      <c r="AM366" s="5"/>
    </row>
    <row r="367" spans="38:39" x14ac:dyDescent="0.2">
      <c r="AL367" s="5"/>
      <c r="AM367" s="5"/>
    </row>
    <row r="368" spans="38:39" x14ac:dyDescent="0.2">
      <c r="AL368" s="5"/>
      <c r="AM368" s="5"/>
    </row>
    <row r="369" spans="38:39" x14ac:dyDescent="0.2">
      <c r="AL369" s="5"/>
      <c r="AM369" s="5"/>
    </row>
    <row r="370" spans="38:39" x14ac:dyDescent="0.2">
      <c r="AL370" s="5"/>
      <c r="AM370" s="5"/>
    </row>
    <row r="371" spans="38:39" x14ac:dyDescent="0.2">
      <c r="AL371" s="5"/>
      <c r="AM371" s="5"/>
    </row>
    <row r="372" spans="38:39" x14ac:dyDescent="0.2">
      <c r="AL372" s="5"/>
      <c r="AM372" s="5"/>
    </row>
    <row r="373" spans="38:39" x14ac:dyDescent="0.2">
      <c r="AL373" s="5"/>
      <c r="AM373" s="5"/>
    </row>
    <row r="374" spans="38:39" x14ac:dyDescent="0.2">
      <c r="AL374" s="5"/>
      <c r="AM374" s="5"/>
    </row>
    <row r="375" spans="38:39" x14ac:dyDescent="0.2">
      <c r="AL375" s="5"/>
      <c r="AM375" s="5"/>
    </row>
    <row r="376" spans="38:39" x14ac:dyDescent="0.2">
      <c r="AL376" s="5"/>
      <c r="AM376" s="5"/>
    </row>
    <row r="377" spans="38:39" x14ac:dyDescent="0.2">
      <c r="AL377" s="5"/>
      <c r="AM377" s="5"/>
    </row>
    <row r="378" spans="38:39" x14ac:dyDescent="0.2">
      <c r="AL378" s="5"/>
      <c r="AM378" s="5"/>
    </row>
    <row r="379" spans="38:39" x14ac:dyDescent="0.2">
      <c r="AL379" s="5"/>
      <c r="AM379" s="5"/>
    </row>
    <row r="380" spans="38:39" x14ac:dyDescent="0.2">
      <c r="AL380" s="5"/>
      <c r="AM380" s="5"/>
    </row>
    <row r="381" spans="38:39" x14ac:dyDescent="0.2">
      <c r="AL381" s="5"/>
      <c r="AM381" s="5"/>
    </row>
    <row r="382" spans="38:39" x14ac:dyDescent="0.2">
      <c r="AL382" s="5"/>
      <c r="AM382" s="5"/>
    </row>
    <row r="383" spans="38:39" x14ac:dyDescent="0.2">
      <c r="AL383" s="5"/>
      <c r="AM383" s="5"/>
    </row>
    <row r="384" spans="38:39" x14ac:dyDescent="0.2">
      <c r="AL384" s="5"/>
      <c r="AM384" s="5"/>
    </row>
    <row r="385" spans="38:39" x14ac:dyDescent="0.2">
      <c r="AL385" s="5"/>
      <c r="AM385" s="5"/>
    </row>
    <row r="386" spans="38:39" x14ac:dyDescent="0.2">
      <c r="AL386" s="5"/>
      <c r="AM386" s="5"/>
    </row>
    <row r="387" spans="38:39" x14ac:dyDescent="0.2">
      <c r="AL387" s="5"/>
      <c r="AM387" s="5"/>
    </row>
    <row r="388" spans="38:39" x14ac:dyDescent="0.2">
      <c r="AL388" s="5"/>
      <c r="AM388" s="5"/>
    </row>
    <row r="389" spans="38:39" x14ac:dyDescent="0.2">
      <c r="AL389" s="5"/>
      <c r="AM389" s="5"/>
    </row>
    <row r="390" spans="38:39" x14ac:dyDescent="0.2">
      <c r="AL390" s="5"/>
      <c r="AM390" s="5"/>
    </row>
    <row r="391" spans="38:39" x14ac:dyDescent="0.2">
      <c r="AL391" s="5"/>
      <c r="AM391" s="5"/>
    </row>
    <row r="392" spans="38:39" x14ac:dyDescent="0.2">
      <c r="AL392" s="5"/>
      <c r="AM392" s="5"/>
    </row>
    <row r="393" spans="38:39" x14ac:dyDescent="0.2">
      <c r="AL393" s="5"/>
      <c r="AM393" s="5"/>
    </row>
    <row r="394" spans="38:39" x14ac:dyDescent="0.2">
      <c r="AL394" s="5"/>
      <c r="AM394" s="5"/>
    </row>
    <row r="395" spans="38:39" x14ac:dyDescent="0.2">
      <c r="AL395" s="5"/>
      <c r="AM395" s="5"/>
    </row>
    <row r="396" spans="38:39" x14ac:dyDescent="0.2">
      <c r="AL396" s="5"/>
      <c r="AM396" s="5"/>
    </row>
    <row r="397" spans="38:39" x14ac:dyDescent="0.2">
      <c r="AL397" s="5"/>
      <c r="AM397" s="5"/>
    </row>
    <row r="398" spans="38:39" x14ac:dyDescent="0.2">
      <c r="AL398" s="5"/>
      <c r="AM398" s="5"/>
    </row>
    <row r="399" spans="38:39" x14ac:dyDescent="0.2">
      <c r="AL399" s="5"/>
      <c r="AM399" s="5"/>
    </row>
    <row r="400" spans="38:39" x14ac:dyDescent="0.2">
      <c r="AL400" s="5"/>
      <c r="AM400" s="5"/>
    </row>
    <row r="401" spans="38:39" x14ac:dyDescent="0.2">
      <c r="AL401" s="5"/>
      <c r="AM401" s="5"/>
    </row>
    <row r="402" spans="38:39" x14ac:dyDescent="0.2">
      <c r="AL402" s="5"/>
      <c r="AM402" s="5"/>
    </row>
    <row r="403" spans="38:39" x14ac:dyDescent="0.2">
      <c r="AL403" s="5"/>
      <c r="AM403" s="5"/>
    </row>
    <row r="404" spans="38:39" x14ac:dyDescent="0.2">
      <c r="AL404" s="5"/>
      <c r="AM404" s="5"/>
    </row>
    <row r="405" spans="38:39" x14ac:dyDescent="0.2">
      <c r="AL405" s="5"/>
      <c r="AM405" s="5"/>
    </row>
    <row r="406" spans="38:39" x14ac:dyDescent="0.2">
      <c r="AL406" s="5"/>
      <c r="AM406" s="5"/>
    </row>
    <row r="407" spans="38:39" x14ac:dyDescent="0.2">
      <c r="AL407" s="5"/>
      <c r="AM407" s="5"/>
    </row>
    <row r="408" spans="38:39" x14ac:dyDescent="0.2">
      <c r="AL408" s="5"/>
      <c r="AM408" s="5"/>
    </row>
    <row r="409" spans="38:39" x14ac:dyDescent="0.2">
      <c r="AL409" s="5"/>
      <c r="AM409" s="5"/>
    </row>
    <row r="410" spans="38:39" x14ac:dyDescent="0.2">
      <c r="AL410" s="5"/>
      <c r="AM410" s="5"/>
    </row>
    <row r="411" spans="38:39" x14ac:dyDescent="0.2">
      <c r="AL411" s="5"/>
      <c r="AM411" s="5"/>
    </row>
    <row r="412" spans="38:39" x14ac:dyDescent="0.2">
      <c r="AL412" s="5"/>
      <c r="AM412" s="5"/>
    </row>
    <row r="413" spans="38:39" x14ac:dyDescent="0.2">
      <c r="AL413" s="5"/>
      <c r="AM413" s="5"/>
    </row>
    <row r="414" spans="38:39" x14ac:dyDescent="0.2">
      <c r="AL414" s="5"/>
      <c r="AM414" s="5"/>
    </row>
    <row r="415" spans="38:39" x14ac:dyDescent="0.2">
      <c r="AL415" s="5"/>
      <c r="AM415" s="5"/>
    </row>
    <row r="416" spans="38:39" x14ac:dyDescent="0.2">
      <c r="AL416" s="5"/>
      <c r="AM416" s="5"/>
    </row>
    <row r="417" spans="38:39" x14ac:dyDescent="0.2">
      <c r="AL417" s="5"/>
      <c r="AM417" s="5"/>
    </row>
    <row r="418" spans="38:39" x14ac:dyDescent="0.2">
      <c r="AL418" s="5"/>
      <c r="AM418" s="5"/>
    </row>
    <row r="419" spans="38:39" x14ac:dyDescent="0.2">
      <c r="AL419" s="5"/>
      <c r="AM419" s="5"/>
    </row>
    <row r="420" spans="38:39" x14ac:dyDescent="0.2">
      <c r="AL420" s="5"/>
      <c r="AM420" s="5"/>
    </row>
    <row r="421" spans="38:39" x14ac:dyDescent="0.2">
      <c r="AL421" s="5"/>
      <c r="AM421" s="5"/>
    </row>
    <row r="422" spans="38:39" x14ac:dyDescent="0.2">
      <c r="AL422" s="5"/>
      <c r="AM422" s="5"/>
    </row>
    <row r="423" spans="38:39" x14ac:dyDescent="0.2">
      <c r="AL423" s="5"/>
      <c r="AM423" s="5"/>
    </row>
    <row r="424" spans="38:39" x14ac:dyDescent="0.2">
      <c r="AL424" s="5"/>
      <c r="AM424" s="5"/>
    </row>
    <row r="425" spans="38:39" x14ac:dyDescent="0.2">
      <c r="AL425" s="5"/>
      <c r="AM425" s="5"/>
    </row>
    <row r="426" spans="38:39" x14ac:dyDescent="0.2">
      <c r="AL426" s="5"/>
      <c r="AM426" s="5"/>
    </row>
    <row r="427" spans="38:39" x14ac:dyDescent="0.2">
      <c r="AL427" s="5"/>
      <c r="AM427" s="5"/>
    </row>
    <row r="428" spans="38:39" x14ac:dyDescent="0.2">
      <c r="AL428" s="5"/>
      <c r="AM428" s="5"/>
    </row>
    <row r="429" spans="38:39" x14ac:dyDescent="0.2">
      <c r="AL429" s="5"/>
      <c r="AM429" s="5"/>
    </row>
    <row r="430" spans="38:39" x14ac:dyDescent="0.2">
      <c r="AL430" s="5"/>
      <c r="AM430" s="5"/>
    </row>
    <row r="431" spans="38:39" x14ac:dyDescent="0.2">
      <c r="AL431" s="5"/>
      <c r="AM431" s="5"/>
    </row>
    <row r="432" spans="38:39" x14ac:dyDescent="0.2">
      <c r="AL432" s="5"/>
      <c r="AM432" s="5"/>
    </row>
    <row r="433" spans="38:39" x14ac:dyDescent="0.2">
      <c r="AL433" s="5"/>
      <c r="AM433" s="5"/>
    </row>
    <row r="434" spans="38:39" x14ac:dyDescent="0.2">
      <c r="AL434" s="5"/>
      <c r="AM434" s="5"/>
    </row>
    <row r="435" spans="38:39" x14ac:dyDescent="0.2">
      <c r="AL435" s="5"/>
      <c r="AM435" s="5"/>
    </row>
    <row r="436" spans="38:39" x14ac:dyDescent="0.2">
      <c r="AL436" s="5"/>
      <c r="AM436" s="5"/>
    </row>
    <row r="437" spans="38:39" x14ac:dyDescent="0.2">
      <c r="AL437" s="5"/>
      <c r="AM437" s="5"/>
    </row>
    <row r="438" spans="38:39" x14ac:dyDescent="0.2">
      <c r="AL438" s="5"/>
      <c r="AM438" s="5"/>
    </row>
    <row r="439" spans="38:39" x14ac:dyDescent="0.2">
      <c r="AL439" s="5"/>
      <c r="AM439" s="5"/>
    </row>
    <row r="440" spans="38:39" x14ac:dyDescent="0.2">
      <c r="AL440" s="5"/>
      <c r="AM440" s="5"/>
    </row>
    <row r="441" spans="38:39" x14ac:dyDescent="0.2">
      <c r="AL441" s="5"/>
      <c r="AM441" s="5"/>
    </row>
    <row r="442" spans="38:39" x14ac:dyDescent="0.2">
      <c r="AL442" s="5"/>
      <c r="AM442" s="5"/>
    </row>
    <row r="443" spans="38:39" x14ac:dyDescent="0.2">
      <c r="AL443" s="5"/>
      <c r="AM443" s="5"/>
    </row>
    <row r="444" spans="38:39" x14ac:dyDescent="0.2">
      <c r="AL444" s="5"/>
      <c r="AM444" s="5"/>
    </row>
    <row r="445" spans="38:39" x14ac:dyDescent="0.2">
      <c r="AL445" s="5"/>
      <c r="AM445" s="5"/>
    </row>
    <row r="446" spans="38:39" x14ac:dyDescent="0.2">
      <c r="AL446" s="5"/>
      <c r="AM446" s="5"/>
    </row>
    <row r="447" spans="38:39" x14ac:dyDescent="0.2">
      <c r="AL447" s="5"/>
      <c r="AM447" s="5"/>
    </row>
    <row r="448" spans="38:39" x14ac:dyDescent="0.2">
      <c r="AL448" s="5"/>
      <c r="AM448" s="5"/>
    </row>
    <row r="449" spans="38:39" x14ac:dyDescent="0.2">
      <c r="AL449" s="5"/>
      <c r="AM449" s="5"/>
    </row>
    <row r="450" spans="38:39" x14ac:dyDescent="0.2">
      <c r="AL450" s="5"/>
      <c r="AM450" s="5"/>
    </row>
    <row r="451" spans="38:39" x14ac:dyDescent="0.2">
      <c r="AL451" s="5"/>
      <c r="AM451" s="5"/>
    </row>
    <row r="452" spans="38:39" x14ac:dyDescent="0.2">
      <c r="AL452" s="5"/>
      <c r="AM452" s="5"/>
    </row>
    <row r="453" spans="38:39" x14ac:dyDescent="0.2">
      <c r="AL453" s="5"/>
      <c r="AM453" s="5"/>
    </row>
    <row r="454" spans="38:39" x14ac:dyDescent="0.2">
      <c r="AL454" s="5"/>
      <c r="AM454" s="5"/>
    </row>
    <row r="455" spans="38:39" x14ac:dyDescent="0.2">
      <c r="AL455" s="5"/>
      <c r="AM455" s="5"/>
    </row>
    <row r="456" spans="38:39" x14ac:dyDescent="0.2">
      <c r="AL456" s="5"/>
      <c r="AM456" s="5"/>
    </row>
    <row r="457" spans="38:39" x14ac:dyDescent="0.2">
      <c r="AL457" s="5"/>
      <c r="AM457" s="5"/>
    </row>
    <row r="458" spans="38:39" x14ac:dyDescent="0.2">
      <c r="AL458" s="5"/>
      <c r="AM458" s="5"/>
    </row>
    <row r="459" spans="38:39" x14ac:dyDescent="0.2">
      <c r="AL459" s="5"/>
      <c r="AM459" s="5"/>
    </row>
    <row r="460" spans="38:39" x14ac:dyDescent="0.2">
      <c r="AL460" s="5"/>
      <c r="AM460" s="5"/>
    </row>
    <row r="461" spans="38:39" x14ac:dyDescent="0.2">
      <c r="AL461" s="5"/>
      <c r="AM461" s="5"/>
    </row>
    <row r="462" spans="38:39" x14ac:dyDescent="0.2">
      <c r="AL462" s="5"/>
      <c r="AM462" s="5"/>
    </row>
    <row r="463" spans="38:39" x14ac:dyDescent="0.2">
      <c r="AL463" s="5"/>
      <c r="AM463" s="5"/>
    </row>
    <row r="464" spans="38:39" x14ac:dyDescent="0.2">
      <c r="AL464" s="5"/>
      <c r="AM464" s="5"/>
    </row>
    <row r="465" spans="38:39" x14ac:dyDescent="0.2">
      <c r="AL465" s="5"/>
      <c r="AM465" s="5"/>
    </row>
    <row r="466" spans="38:39" x14ac:dyDescent="0.2">
      <c r="AL466" s="5"/>
      <c r="AM466" s="5"/>
    </row>
    <row r="467" spans="38:39" x14ac:dyDescent="0.2">
      <c r="AL467" s="5"/>
      <c r="AM467" s="5"/>
    </row>
    <row r="468" spans="38:39" x14ac:dyDescent="0.2">
      <c r="AL468" s="5"/>
      <c r="AM468" s="5"/>
    </row>
    <row r="469" spans="38:39" x14ac:dyDescent="0.2">
      <c r="AL469" s="5"/>
      <c r="AM469" s="5"/>
    </row>
    <row r="470" spans="38:39" x14ac:dyDescent="0.2">
      <c r="AL470" s="5"/>
      <c r="AM470" s="5"/>
    </row>
    <row r="471" spans="38:39" x14ac:dyDescent="0.2">
      <c r="AL471" s="5"/>
      <c r="AM471" s="5"/>
    </row>
    <row r="472" spans="38:39" x14ac:dyDescent="0.2">
      <c r="AL472" s="5"/>
      <c r="AM472" s="5"/>
    </row>
    <row r="473" spans="38:39" x14ac:dyDescent="0.2">
      <c r="AL473" s="5"/>
      <c r="AM473" s="5"/>
    </row>
    <row r="474" spans="38:39" x14ac:dyDescent="0.2">
      <c r="AL474" s="5"/>
      <c r="AM474" s="5"/>
    </row>
    <row r="475" spans="38:39" x14ac:dyDescent="0.2">
      <c r="AL475" s="5"/>
      <c r="AM475" s="5"/>
    </row>
    <row r="476" spans="38:39" x14ac:dyDescent="0.2">
      <c r="AL476" s="5"/>
      <c r="AM476" s="5"/>
    </row>
    <row r="477" spans="38:39" x14ac:dyDescent="0.2">
      <c r="AL477" s="5"/>
      <c r="AM477" s="5"/>
    </row>
    <row r="478" spans="38:39" x14ac:dyDescent="0.2">
      <c r="AL478" s="5"/>
      <c r="AM478" s="5"/>
    </row>
    <row r="479" spans="38:39" x14ac:dyDescent="0.2">
      <c r="AL479" s="5"/>
      <c r="AM479" s="5"/>
    </row>
    <row r="480" spans="38:39" x14ac:dyDescent="0.2">
      <c r="AL480" s="5"/>
      <c r="AM480" s="5"/>
    </row>
    <row r="481" spans="38:39" x14ac:dyDescent="0.2">
      <c r="AL481" s="5"/>
      <c r="AM481" s="5"/>
    </row>
    <row r="482" spans="38:39" x14ac:dyDescent="0.2">
      <c r="AL482" s="5"/>
      <c r="AM482" s="5"/>
    </row>
    <row r="483" spans="38:39" x14ac:dyDescent="0.2">
      <c r="AL483" s="5"/>
      <c r="AM483" s="5"/>
    </row>
    <row r="484" spans="38:39" x14ac:dyDescent="0.2">
      <c r="AL484" s="5"/>
      <c r="AM484" s="5"/>
    </row>
    <row r="485" spans="38:39" x14ac:dyDescent="0.2">
      <c r="AL485" s="5"/>
      <c r="AM485" s="5"/>
    </row>
    <row r="486" spans="38:39" x14ac:dyDescent="0.2">
      <c r="AL486" s="5"/>
      <c r="AM486" s="5"/>
    </row>
    <row r="487" spans="38:39" x14ac:dyDescent="0.2">
      <c r="AL487" s="5"/>
      <c r="AM487" s="5"/>
    </row>
    <row r="488" spans="38:39" x14ac:dyDescent="0.2">
      <c r="AL488" s="5"/>
      <c r="AM488" s="5"/>
    </row>
    <row r="489" spans="38:39" x14ac:dyDescent="0.2">
      <c r="AL489" s="5"/>
      <c r="AM489" s="5"/>
    </row>
    <row r="490" spans="38:39" x14ac:dyDescent="0.2">
      <c r="AL490" s="5"/>
      <c r="AM490" s="5"/>
    </row>
    <row r="491" spans="38:39" x14ac:dyDescent="0.2">
      <c r="AL491" s="5"/>
      <c r="AM491" s="5"/>
    </row>
    <row r="492" spans="38:39" x14ac:dyDescent="0.2">
      <c r="AL492" s="5"/>
      <c r="AM492" s="5"/>
    </row>
    <row r="493" spans="38:39" x14ac:dyDescent="0.2">
      <c r="AL493" s="5"/>
      <c r="AM493" s="5"/>
    </row>
    <row r="494" spans="38:39" x14ac:dyDescent="0.2">
      <c r="AL494" s="5"/>
      <c r="AM494" s="5"/>
    </row>
    <row r="495" spans="38:39" x14ac:dyDescent="0.2">
      <c r="AL495" s="5"/>
      <c r="AM495" s="5"/>
    </row>
    <row r="496" spans="38:39" x14ac:dyDescent="0.2">
      <c r="AL496" s="5"/>
      <c r="AM496" s="5"/>
    </row>
    <row r="497" spans="38:39" x14ac:dyDescent="0.2">
      <c r="AL497" s="5"/>
      <c r="AM497" s="5"/>
    </row>
    <row r="498" spans="38:39" x14ac:dyDescent="0.2">
      <c r="AL498" s="5"/>
      <c r="AM498" s="5"/>
    </row>
    <row r="499" spans="38:39" x14ac:dyDescent="0.2">
      <c r="AL499" s="5"/>
      <c r="AM499" s="5"/>
    </row>
    <row r="500" spans="38:39" x14ac:dyDescent="0.2">
      <c r="AL500" s="5"/>
      <c r="AM500" s="5"/>
    </row>
    <row r="501" spans="38:39" x14ac:dyDescent="0.2">
      <c r="AL501" s="5"/>
      <c r="AM501" s="5"/>
    </row>
    <row r="502" spans="38:39" x14ac:dyDescent="0.2">
      <c r="AL502" s="5"/>
      <c r="AM502" s="5"/>
    </row>
    <row r="503" spans="38:39" x14ac:dyDescent="0.2">
      <c r="AL503" s="5"/>
      <c r="AM503" s="5"/>
    </row>
    <row r="504" spans="38:39" x14ac:dyDescent="0.2">
      <c r="AL504" s="5"/>
      <c r="AM504" s="5"/>
    </row>
    <row r="505" spans="38:39" x14ac:dyDescent="0.2">
      <c r="AL505" s="5"/>
      <c r="AM505" s="5"/>
    </row>
    <row r="506" spans="38:39" x14ac:dyDescent="0.2">
      <c r="AL506" s="5"/>
      <c r="AM506" s="5"/>
    </row>
    <row r="507" spans="38:39" x14ac:dyDescent="0.2">
      <c r="AL507" s="5"/>
      <c r="AM507" s="5"/>
    </row>
    <row r="508" spans="38:39" x14ac:dyDescent="0.2">
      <c r="AL508" s="5"/>
      <c r="AM508" s="5"/>
    </row>
    <row r="509" spans="38:39" x14ac:dyDescent="0.2">
      <c r="AL509" s="5"/>
      <c r="AM509" s="5"/>
    </row>
    <row r="510" spans="38:39" x14ac:dyDescent="0.2">
      <c r="AL510" s="5"/>
      <c r="AM510" s="5"/>
    </row>
    <row r="511" spans="38:39" x14ac:dyDescent="0.2">
      <c r="AL511" s="5"/>
      <c r="AM511" s="5"/>
    </row>
    <row r="512" spans="38:39" x14ac:dyDescent="0.2">
      <c r="AL512" s="5"/>
      <c r="AM512" s="5"/>
    </row>
    <row r="513" spans="38:39" x14ac:dyDescent="0.2">
      <c r="AL513" s="5"/>
      <c r="AM513" s="5"/>
    </row>
    <row r="514" spans="38:39" x14ac:dyDescent="0.2">
      <c r="AL514" s="5"/>
      <c r="AM514" s="5"/>
    </row>
    <row r="515" spans="38:39" x14ac:dyDescent="0.2">
      <c r="AL515" s="5"/>
      <c r="AM515" s="5"/>
    </row>
    <row r="516" spans="38:39" x14ac:dyDescent="0.2">
      <c r="AL516" s="5"/>
      <c r="AM516" s="5"/>
    </row>
    <row r="517" spans="38:39" x14ac:dyDescent="0.2">
      <c r="AL517" s="5"/>
      <c r="AM517" s="5"/>
    </row>
    <row r="518" spans="38:39" x14ac:dyDescent="0.2">
      <c r="AL518" s="5"/>
      <c r="AM518" s="5"/>
    </row>
    <row r="519" spans="38:39" x14ac:dyDescent="0.2">
      <c r="AL519" s="5"/>
      <c r="AM519" s="5"/>
    </row>
    <row r="520" spans="38:39" x14ac:dyDescent="0.2">
      <c r="AL520" s="5"/>
      <c r="AM520" s="5"/>
    </row>
    <row r="521" spans="38:39" x14ac:dyDescent="0.2">
      <c r="AL521" s="5"/>
      <c r="AM521" s="5"/>
    </row>
    <row r="522" spans="38:39" x14ac:dyDescent="0.2">
      <c r="AL522" s="5"/>
      <c r="AM522" s="5"/>
    </row>
    <row r="523" spans="38:39" x14ac:dyDescent="0.2">
      <c r="AL523" s="5"/>
      <c r="AM523" s="5"/>
    </row>
    <row r="524" spans="38:39" x14ac:dyDescent="0.2">
      <c r="AL524" s="5"/>
      <c r="AM524" s="5"/>
    </row>
    <row r="525" spans="38:39" x14ac:dyDescent="0.2">
      <c r="AL525" s="5"/>
      <c r="AM525" s="5"/>
    </row>
    <row r="526" spans="38:39" x14ac:dyDescent="0.2">
      <c r="AL526" s="5"/>
      <c r="AM526" s="5"/>
    </row>
    <row r="527" spans="38:39" x14ac:dyDescent="0.2">
      <c r="AL527" s="5"/>
      <c r="AM527" s="5"/>
    </row>
    <row r="528" spans="38:39" x14ac:dyDescent="0.2">
      <c r="AL528" s="5"/>
      <c r="AM528" s="5"/>
    </row>
    <row r="529" spans="38:39" x14ac:dyDescent="0.2">
      <c r="AL529" s="5"/>
      <c r="AM529" s="5"/>
    </row>
    <row r="530" spans="38:39" x14ac:dyDescent="0.2">
      <c r="AL530" s="5"/>
      <c r="AM530" s="5"/>
    </row>
    <row r="531" spans="38:39" x14ac:dyDescent="0.2">
      <c r="AL531" s="5"/>
      <c r="AM531" s="5"/>
    </row>
    <row r="532" spans="38:39" x14ac:dyDescent="0.2">
      <c r="AL532" s="5"/>
      <c r="AM532" s="5"/>
    </row>
    <row r="533" spans="38:39" x14ac:dyDescent="0.2">
      <c r="AL533" s="5"/>
      <c r="AM533" s="5"/>
    </row>
    <row r="534" spans="38:39" x14ac:dyDescent="0.2">
      <c r="AL534" s="5"/>
      <c r="AM534" s="5"/>
    </row>
    <row r="535" spans="38:39" x14ac:dyDescent="0.2">
      <c r="AL535" s="5"/>
      <c r="AM535" s="5"/>
    </row>
    <row r="536" spans="38:39" x14ac:dyDescent="0.2">
      <c r="AL536" s="5"/>
      <c r="AM536" s="5"/>
    </row>
    <row r="537" spans="38:39" x14ac:dyDescent="0.2">
      <c r="AL537" s="5"/>
      <c r="AM537" s="5"/>
    </row>
    <row r="538" spans="38:39" x14ac:dyDescent="0.2">
      <c r="AL538" s="5"/>
      <c r="AM538" s="5"/>
    </row>
    <row r="539" spans="38:39" x14ac:dyDescent="0.2">
      <c r="AL539" s="5"/>
      <c r="AM539" s="5"/>
    </row>
    <row r="540" spans="38:39" x14ac:dyDescent="0.2">
      <c r="AL540" s="5"/>
      <c r="AM540" s="5"/>
    </row>
    <row r="541" spans="38:39" x14ac:dyDescent="0.2">
      <c r="AL541" s="5"/>
      <c r="AM541" s="5"/>
    </row>
    <row r="542" spans="38:39" x14ac:dyDescent="0.2">
      <c r="AL542" s="5"/>
      <c r="AM542" s="5"/>
    </row>
    <row r="543" spans="38:39" x14ac:dyDescent="0.2">
      <c r="AL543" s="5"/>
      <c r="AM543" s="5"/>
    </row>
    <row r="544" spans="38:39" x14ac:dyDescent="0.2">
      <c r="AL544" s="5"/>
      <c r="AM544" s="5"/>
    </row>
    <row r="545" spans="38:39" x14ac:dyDescent="0.2">
      <c r="AL545" s="5"/>
      <c r="AM545" s="5"/>
    </row>
    <row r="546" spans="38:39" x14ac:dyDescent="0.2">
      <c r="AL546" s="5"/>
      <c r="AM546" s="5"/>
    </row>
    <row r="547" spans="38:39" x14ac:dyDescent="0.2">
      <c r="AL547" s="5"/>
      <c r="AM547" s="5"/>
    </row>
    <row r="548" spans="38:39" x14ac:dyDescent="0.2">
      <c r="AL548" s="5"/>
      <c r="AM548" s="5"/>
    </row>
    <row r="549" spans="38:39" x14ac:dyDescent="0.2">
      <c r="AL549" s="5"/>
      <c r="AM549" s="5"/>
    </row>
    <row r="550" spans="38:39" x14ac:dyDescent="0.2">
      <c r="AL550" s="5"/>
      <c r="AM550" s="5"/>
    </row>
    <row r="551" spans="38:39" x14ac:dyDescent="0.2">
      <c r="AL551" s="5"/>
      <c r="AM551" s="5"/>
    </row>
    <row r="552" spans="38:39" x14ac:dyDescent="0.2">
      <c r="AL552" s="5"/>
      <c r="AM552" s="5"/>
    </row>
    <row r="553" spans="38:39" x14ac:dyDescent="0.2">
      <c r="AL553" s="5"/>
      <c r="AM553" s="5"/>
    </row>
    <row r="554" spans="38:39" x14ac:dyDescent="0.2">
      <c r="AL554" s="5"/>
      <c r="AM554" s="5"/>
    </row>
    <row r="555" spans="38:39" x14ac:dyDescent="0.2">
      <c r="AL555" s="5"/>
      <c r="AM555" s="5"/>
    </row>
    <row r="556" spans="38:39" x14ac:dyDescent="0.2">
      <c r="AL556" s="5"/>
      <c r="AM556" s="5"/>
    </row>
    <row r="557" spans="38:39" x14ac:dyDescent="0.2">
      <c r="AL557" s="5"/>
      <c r="AM557" s="5"/>
    </row>
    <row r="558" spans="38:39" x14ac:dyDescent="0.2">
      <c r="AL558" s="5"/>
      <c r="AM558" s="5"/>
    </row>
    <row r="559" spans="38:39" x14ac:dyDescent="0.2">
      <c r="AL559" s="5"/>
      <c r="AM559" s="5"/>
    </row>
    <row r="560" spans="38:39" x14ac:dyDescent="0.2">
      <c r="AL560" s="5"/>
      <c r="AM560" s="5"/>
    </row>
    <row r="561" spans="38:39" x14ac:dyDescent="0.2">
      <c r="AL561" s="5"/>
      <c r="AM561" s="5"/>
    </row>
    <row r="562" spans="38:39" x14ac:dyDescent="0.2">
      <c r="AL562" s="5"/>
      <c r="AM562" s="5"/>
    </row>
    <row r="563" spans="38:39" x14ac:dyDescent="0.2">
      <c r="AL563" s="5"/>
      <c r="AM563" s="5"/>
    </row>
    <row r="564" spans="38:39" x14ac:dyDescent="0.2">
      <c r="AL564" s="5"/>
      <c r="AM564" s="5"/>
    </row>
    <row r="565" spans="38:39" x14ac:dyDescent="0.2">
      <c r="AL565" s="5"/>
      <c r="AM565" s="5"/>
    </row>
    <row r="566" spans="38:39" x14ac:dyDescent="0.2">
      <c r="AL566" s="5"/>
      <c r="AM566" s="5"/>
    </row>
    <row r="567" spans="38:39" x14ac:dyDescent="0.2">
      <c r="AL567" s="5"/>
      <c r="AM567" s="5"/>
    </row>
    <row r="568" spans="38:39" x14ac:dyDescent="0.2">
      <c r="AL568" s="5"/>
      <c r="AM568" s="5"/>
    </row>
    <row r="569" spans="38:39" x14ac:dyDescent="0.2">
      <c r="AL569" s="5"/>
      <c r="AM569" s="5"/>
    </row>
    <row r="570" spans="38:39" x14ac:dyDescent="0.2">
      <c r="AL570" s="5"/>
      <c r="AM570" s="5"/>
    </row>
    <row r="571" spans="38:39" x14ac:dyDescent="0.2">
      <c r="AL571" s="5"/>
      <c r="AM571" s="5"/>
    </row>
    <row r="572" spans="38:39" x14ac:dyDescent="0.2">
      <c r="AL572" s="5"/>
      <c r="AM572" s="5"/>
    </row>
    <row r="573" spans="38:39" x14ac:dyDescent="0.2">
      <c r="AL573" s="5"/>
      <c r="AM573" s="5"/>
    </row>
    <row r="574" spans="38:39" x14ac:dyDescent="0.2">
      <c r="AL574" s="5"/>
      <c r="AM574" s="5"/>
    </row>
    <row r="575" spans="38:39" x14ac:dyDescent="0.2">
      <c r="AL575" s="5"/>
      <c r="AM575" s="5"/>
    </row>
    <row r="576" spans="38:39" x14ac:dyDescent="0.2">
      <c r="AL576" s="5"/>
      <c r="AM576" s="5"/>
    </row>
    <row r="577" spans="38:39" x14ac:dyDescent="0.2">
      <c r="AL577" s="5"/>
      <c r="AM577" s="5"/>
    </row>
    <row r="578" spans="38:39" x14ac:dyDescent="0.2">
      <c r="AL578" s="5"/>
      <c r="AM578" s="5"/>
    </row>
    <row r="579" spans="38:39" x14ac:dyDescent="0.2">
      <c r="AL579" s="5"/>
      <c r="AM579" s="5"/>
    </row>
    <row r="580" spans="38:39" x14ac:dyDescent="0.2">
      <c r="AL580" s="5"/>
      <c r="AM580" s="5"/>
    </row>
    <row r="581" spans="38:39" x14ac:dyDescent="0.2">
      <c r="AL581" s="5"/>
      <c r="AM581" s="5"/>
    </row>
    <row r="582" spans="38:39" x14ac:dyDescent="0.2">
      <c r="AL582" s="5"/>
      <c r="AM582" s="5"/>
    </row>
    <row r="583" spans="38:39" x14ac:dyDescent="0.2">
      <c r="AL583" s="5"/>
      <c r="AM583" s="5"/>
    </row>
    <row r="584" spans="38:39" x14ac:dyDescent="0.2">
      <c r="AL584" s="5"/>
      <c r="AM584" s="5"/>
    </row>
    <row r="585" spans="38:39" x14ac:dyDescent="0.2">
      <c r="AL585" s="5"/>
      <c r="AM585" s="5"/>
    </row>
    <row r="586" spans="38:39" x14ac:dyDescent="0.2">
      <c r="AL586" s="5"/>
      <c r="AM586" s="5"/>
    </row>
    <row r="587" spans="38:39" x14ac:dyDescent="0.2">
      <c r="AL587" s="5"/>
      <c r="AM587" s="5"/>
    </row>
    <row r="588" spans="38:39" x14ac:dyDescent="0.2">
      <c r="AL588" s="5"/>
      <c r="AM588" s="5"/>
    </row>
    <row r="589" spans="38:39" x14ac:dyDescent="0.2">
      <c r="AL589" s="5"/>
      <c r="AM589" s="5"/>
    </row>
    <row r="590" spans="38:39" x14ac:dyDescent="0.2">
      <c r="AL590" s="5"/>
      <c r="AM590" s="5"/>
    </row>
    <row r="591" spans="38:39" x14ac:dyDescent="0.2">
      <c r="AL591" s="5"/>
      <c r="AM591" s="5"/>
    </row>
    <row r="592" spans="38:39" x14ac:dyDescent="0.2">
      <c r="AL592" s="5"/>
      <c r="AM592" s="5"/>
    </row>
    <row r="593" spans="38:39" x14ac:dyDescent="0.2">
      <c r="AL593" s="5"/>
      <c r="AM593" s="5"/>
    </row>
    <row r="594" spans="38:39" x14ac:dyDescent="0.2">
      <c r="AL594" s="5"/>
      <c r="AM594" s="5"/>
    </row>
    <row r="595" spans="38:39" x14ac:dyDescent="0.2">
      <c r="AL595" s="5"/>
      <c r="AM595" s="5"/>
    </row>
    <row r="596" spans="38:39" x14ac:dyDescent="0.2">
      <c r="AL596" s="5"/>
      <c r="AM596" s="5"/>
    </row>
    <row r="597" spans="38:39" x14ac:dyDescent="0.2">
      <c r="AL597" s="5"/>
      <c r="AM597" s="5"/>
    </row>
    <row r="598" spans="38:39" x14ac:dyDescent="0.2">
      <c r="AL598" s="5"/>
      <c r="AM598" s="5"/>
    </row>
    <row r="599" spans="38:39" x14ac:dyDescent="0.2">
      <c r="AL599" s="5"/>
      <c r="AM599" s="5"/>
    </row>
    <row r="600" spans="38:39" x14ac:dyDescent="0.2">
      <c r="AL600" s="5"/>
      <c r="AM600" s="5"/>
    </row>
    <row r="601" spans="38:39" x14ac:dyDescent="0.2">
      <c r="AL601" s="5"/>
      <c r="AM601" s="5"/>
    </row>
    <row r="602" spans="38:39" x14ac:dyDescent="0.2">
      <c r="AL602" s="5"/>
      <c r="AM602" s="5"/>
    </row>
    <row r="603" spans="38:39" x14ac:dyDescent="0.2">
      <c r="AL603" s="5"/>
      <c r="AM603" s="5"/>
    </row>
    <row r="604" spans="38:39" x14ac:dyDescent="0.2">
      <c r="AL604" s="5"/>
      <c r="AM604" s="5"/>
    </row>
    <row r="605" spans="38:39" x14ac:dyDescent="0.2">
      <c r="AL605" s="5"/>
      <c r="AM605" s="5"/>
    </row>
    <row r="606" spans="38:39" x14ac:dyDescent="0.2">
      <c r="AL606" s="5"/>
      <c r="AM606" s="5"/>
    </row>
    <row r="607" spans="38:39" x14ac:dyDescent="0.2">
      <c r="AL607" s="5"/>
      <c r="AM607" s="5"/>
    </row>
    <row r="608" spans="38:39" x14ac:dyDescent="0.2">
      <c r="AL608" s="5"/>
      <c r="AM608" s="5"/>
    </row>
    <row r="609" spans="38:39" x14ac:dyDescent="0.2">
      <c r="AL609" s="5"/>
      <c r="AM609" s="5"/>
    </row>
    <row r="610" spans="38:39" x14ac:dyDescent="0.2">
      <c r="AL610" s="5"/>
      <c r="AM610" s="5"/>
    </row>
    <row r="611" spans="38:39" x14ac:dyDescent="0.2">
      <c r="AL611" s="5"/>
      <c r="AM611" s="5"/>
    </row>
    <row r="612" spans="38:39" x14ac:dyDescent="0.2">
      <c r="AL612" s="5"/>
      <c r="AM612" s="5"/>
    </row>
    <row r="613" spans="38:39" x14ac:dyDescent="0.2">
      <c r="AL613" s="5"/>
      <c r="AM613" s="5"/>
    </row>
    <row r="614" spans="38:39" x14ac:dyDescent="0.2">
      <c r="AL614" s="5"/>
      <c r="AM614" s="5"/>
    </row>
    <row r="615" spans="38:39" x14ac:dyDescent="0.2">
      <c r="AL615" s="5"/>
      <c r="AM615" s="5"/>
    </row>
    <row r="616" spans="38:39" x14ac:dyDescent="0.2">
      <c r="AL616" s="5"/>
      <c r="AM616" s="5"/>
    </row>
    <row r="617" spans="38:39" x14ac:dyDescent="0.2">
      <c r="AL617" s="5"/>
      <c r="AM617" s="5"/>
    </row>
    <row r="618" spans="38:39" x14ac:dyDescent="0.2">
      <c r="AL618" s="5"/>
      <c r="AM618" s="5"/>
    </row>
    <row r="619" spans="38:39" x14ac:dyDescent="0.2">
      <c r="AL619" s="5"/>
      <c r="AM619" s="5"/>
    </row>
    <row r="620" spans="38:39" x14ac:dyDescent="0.2">
      <c r="AL620" s="5"/>
      <c r="AM620" s="5"/>
    </row>
    <row r="621" spans="38:39" x14ac:dyDescent="0.2">
      <c r="AL621" s="5"/>
      <c r="AM621" s="5"/>
    </row>
    <row r="622" spans="38:39" x14ac:dyDescent="0.2">
      <c r="AL622" s="5"/>
      <c r="AM622" s="5"/>
    </row>
    <row r="623" spans="38:39" x14ac:dyDescent="0.2">
      <c r="AL623" s="5"/>
      <c r="AM623" s="5"/>
    </row>
    <row r="624" spans="38:39" x14ac:dyDescent="0.2">
      <c r="AL624" s="5"/>
      <c r="AM624" s="5"/>
    </row>
  </sheetData>
  <sheetProtection algorithmName="SHA-512" hashValue="q69+0OGszjHs+/B/r2tQS/SdzZhx11oIF6n+9AdH5WqgdTDY1rAYhNZZwQD2mt1wH913cDZ/DY8EpCTlzMGx9g==" saltValue="8f5YLXFqX7fVEGmy1TtEnw==" spinCount="100000" sheet="1" objects="1" scenarios="1"/>
  <mergeCells count="1">
    <mergeCell ref="B2:K2"/>
  </mergeCells>
  <pageMargins left="0.7" right="0.7" top="0.75" bottom="0.75" header="0.3" footer="0.3"/>
  <pageSetup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722EC2-8CD6-4F0D-AC4E-990EA349E701}">
          <x14:formula1>
            <xm:f>CALCS!$F$19:$F$20</xm:f>
          </x14:formula1>
          <xm:sqref>J5:O15</xm:sqref>
        </x14:dataValidation>
        <x14:dataValidation type="list" allowBlank="1" showInputMessage="1" showErrorMessage="1" xr:uid="{2014D696-7FC0-464E-A074-65E9732983EC}">
          <x14:formula1>
            <xm:f>CALCS!$K$9:$K$10</xm:f>
          </x14:formula1>
          <xm:sqref>R5:R100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6EA7-84D1-FE41-9CA7-36A73635451B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DD4A-EA43-3D42-9C75-134ED9CABD53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0561-AAA6-4E25-9EB4-4FA46C3D8496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6185-ABC7-4233-890F-0994DE809BE1}">
  <dimension ref="A1"/>
  <sheetViews>
    <sheetView workbookViewId="0">
      <selection activeCell="C21" sqref="C21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ED960-C14B-4029-82FE-DC8903B22EB2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4F7C-909B-4A48-AC29-C071D77D530C}">
  <dimension ref="A3:S45"/>
  <sheetViews>
    <sheetView workbookViewId="0">
      <selection activeCell="E28" sqref="E28"/>
    </sheetView>
  </sheetViews>
  <sheetFormatPr baseColWidth="10" defaultColWidth="8.83203125" defaultRowHeight="15" x14ac:dyDescent="0.2"/>
  <cols>
    <col min="19" max="19" width="11.6640625" customWidth="1"/>
  </cols>
  <sheetData>
    <row r="3" spans="1:19" x14ac:dyDescent="0.2">
      <c r="D3">
        <f>SUM(D5:D17)</f>
        <v>0</v>
      </c>
      <c r="S3" s="32">
        <f ca="1">NOW()</f>
        <v>46105.305531134261</v>
      </c>
    </row>
    <row r="4" spans="1:19" x14ac:dyDescent="0.2">
      <c r="B4" t="s">
        <v>7</v>
      </c>
      <c r="K4" t="s">
        <v>22</v>
      </c>
      <c r="S4" s="32">
        <v>47837</v>
      </c>
    </row>
    <row r="5" spans="1:19" x14ac:dyDescent="0.2">
      <c r="A5">
        <f>STREAMALYZER!C6</f>
        <v>0</v>
      </c>
      <c r="B5" t="s">
        <v>17</v>
      </c>
      <c r="C5">
        <v>13</v>
      </c>
      <c r="D5">
        <f>IF(A5=B5,C5,0)</f>
        <v>0</v>
      </c>
      <c r="K5" t="s">
        <v>48</v>
      </c>
      <c r="S5">
        <f ca="1">DATEDIF(S3,S4,"M")</f>
        <v>56</v>
      </c>
    </row>
    <row r="6" spans="1:19" x14ac:dyDescent="0.2">
      <c r="A6">
        <f>A5</f>
        <v>0</v>
      </c>
      <c r="B6" t="s">
        <v>16</v>
      </c>
      <c r="C6">
        <v>12</v>
      </c>
      <c r="D6">
        <f t="shared" ref="D6:D17" si="0">IF(A6=B6,C6,0)</f>
        <v>0</v>
      </c>
    </row>
    <row r="7" spans="1:19" x14ac:dyDescent="0.2">
      <c r="A7">
        <f t="shared" ref="A7:A17" si="1">A6</f>
        <v>0</v>
      </c>
      <c r="B7" t="s">
        <v>21</v>
      </c>
      <c r="C7">
        <v>11</v>
      </c>
      <c r="D7">
        <f t="shared" si="0"/>
        <v>0</v>
      </c>
    </row>
    <row r="8" spans="1:19" x14ac:dyDescent="0.2">
      <c r="A8">
        <f t="shared" si="1"/>
        <v>0</v>
      </c>
      <c r="B8" t="s">
        <v>23</v>
      </c>
      <c r="C8">
        <v>10</v>
      </c>
      <c r="D8">
        <f t="shared" si="0"/>
        <v>0</v>
      </c>
    </row>
    <row r="9" spans="1:19" x14ac:dyDescent="0.2">
      <c r="A9">
        <f t="shared" si="1"/>
        <v>0</v>
      </c>
      <c r="B9" t="s">
        <v>24</v>
      </c>
      <c r="C9">
        <v>9</v>
      </c>
      <c r="D9">
        <f t="shared" si="0"/>
        <v>0</v>
      </c>
      <c r="K9" t="s">
        <v>71</v>
      </c>
    </row>
    <row r="10" spans="1:19" x14ac:dyDescent="0.2">
      <c r="A10">
        <f t="shared" si="1"/>
        <v>0</v>
      </c>
      <c r="B10" t="s">
        <v>25</v>
      </c>
      <c r="C10">
        <v>8</v>
      </c>
      <c r="D10">
        <f t="shared" si="0"/>
        <v>0</v>
      </c>
      <c r="K10" t="s">
        <v>72</v>
      </c>
    </row>
    <row r="11" spans="1:19" x14ac:dyDescent="0.2">
      <c r="A11">
        <f t="shared" si="1"/>
        <v>0</v>
      </c>
      <c r="B11" t="s">
        <v>26</v>
      </c>
      <c r="C11">
        <v>7</v>
      </c>
      <c r="D11">
        <f t="shared" si="0"/>
        <v>0</v>
      </c>
    </row>
    <row r="12" spans="1:19" x14ac:dyDescent="0.2">
      <c r="A12">
        <f t="shared" si="1"/>
        <v>0</v>
      </c>
      <c r="B12" t="s">
        <v>2</v>
      </c>
      <c r="C12">
        <v>6</v>
      </c>
      <c r="D12">
        <f t="shared" si="0"/>
        <v>0</v>
      </c>
    </row>
    <row r="13" spans="1:19" x14ac:dyDescent="0.2">
      <c r="A13">
        <f t="shared" si="1"/>
        <v>0</v>
      </c>
      <c r="B13" t="s">
        <v>27</v>
      </c>
      <c r="C13">
        <v>5</v>
      </c>
      <c r="D13">
        <f t="shared" si="0"/>
        <v>0</v>
      </c>
    </row>
    <row r="14" spans="1:19" x14ac:dyDescent="0.2">
      <c r="A14">
        <f t="shared" si="1"/>
        <v>0</v>
      </c>
      <c r="B14" t="s">
        <v>28</v>
      </c>
      <c r="C14">
        <v>4</v>
      </c>
      <c r="D14">
        <f t="shared" si="0"/>
        <v>0</v>
      </c>
    </row>
    <row r="15" spans="1:19" x14ac:dyDescent="0.2">
      <c r="A15">
        <f t="shared" si="1"/>
        <v>0</v>
      </c>
      <c r="B15" t="s">
        <v>29</v>
      </c>
      <c r="C15">
        <v>3</v>
      </c>
      <c r="D15">
        <f t="shared" si="0"/>
        <v>0</v>
      </c>
    </row>
    <row r="16" spans="1:19" x14ac:dyDescent="0.2">
      <c r="A16">
        <f t="shared" si="1"/>
        <v>0</v>
      </c>
      <c r="B16" t="s">
        <v>30</v>
      </c>
      <c r="C16">
        <v>2</v>
      </c>
      <c r="D16">
        <f t="shared" si="0"/>
        <v>0</v>
      </c>
    </row>
    <row r="17" spans="1:6" x14ac:dyDescent="0.2">
      <c r="A17">
        <f t="shared" si="1"/>
        <v>0</v>
      </c>
      <c r="B17" t="s">
        <v>31</v>
      </c>
      <c r="C17">
        <v>1</v>
      </c>
      <c r="D17">
        <f t="shared" si="0"/>
        <v>0</v>
      </c>
    </row>
    <row r="19" spans="1:6" x14ac:dyDescent="0.2">
      <c r="B19" t="s">
        <v>32</v>
      </c>
      <c r="C19">
        <v>13</v>
      </c>
      <c r="F19" s="1">
        <v>1</v>
      </c>
    </row>
    <row r="20" spans="1:6" x14ac:dyDescent="0.2">
      <c r="B20" t="s">
        <v>36</v>
      </c>
      <c r="C20">
        <v>12</v>
      </c>
      <c r="F20" s="1" t="s">
        <v>56</v>
      </c>
    </row>
    <row r="21" spans="1:6" x14ac:dyDescent="0.2">
      <c r="B21" t="s">
        <v>40</v>
      </c>
      <c r="C21">
        <v>11</v>
      </c>
    </row>
    <row r="22" spans="1:6" x14ac:dyDescent="0.2">
      <c r="B22" t="s">
        <v>43</v>
      </c>
      <c r="C22">
        <v>10</v>
      </c>
    </row>
    <row r="23" spans="1:6" x14ac:dyDescent="0.2">
      <c r="B23" t="s">
        <v>50</v>
      </c>
      <c r="C23">
        <v>9</v>
      </c>
    </row>
    <row r="24" spans="1:6" x14ac:dyDescent="0.2">
      <c r="B24" t="s">
        <v>51</v>
      </c>
      <c r="C24">
        <v>8</v>
      </c>
    </row>
    <row r="25" spans="1:6" x14ac:dyDescent="0.2">
      <c r="B25" t="s">
        <v>52</v>
      </c>
      <c r="C25">
        <v>7</v>
      </c>
    </row>
    <row r="26" spans="1:6" x14ac:dyDescent="0.2">
      <c r="B26" t="s">
        <v>53</v>
      </c>
      <c r="C26">
        <v>6</v>
      </c>
    </row>
    <row r="27" spans="1:6" x14ac:dyDescent="0.2">
      <c r="B27" t="s">
        <v>41</v>
      </c>
      <c r="C27">
        <v>5</v>
      </c>
    </row>
    <row r="28" spans="1:6" x14ac:dyDescent="0.2">
      <c r="B28" t="s">
        <v>45</v>
      </c>
      <c r="C28">
        <v>4</v>
      </c>
    </row>
    <row r="29" spans="1:6" x14ac:dyDescent="0.2">
      <c r="B29" t="s">
        <v>54</v>
      </c>
      <c r="C29">
        <v>3</v>
      </c>
    </row>
    <row r="30" spans="1:6" x14ac:dyDescent="0.2">
      <c r="B30" t="s">
        <v>55</v>
      </c>
      <c r="C30">
        <v>2</v>
      </c>
    </row>
    <row r="31" spans="1:6" x14ac:dyDescent="0.2">
      <c r="B31" t="s">
        <v>46</v>
      </c>
      <c r="C31">
        <v>1</v>
      </c>
    </row>
    <row r="33" spans="2:3" x14ac:dyDescent="0.2">
      <c r="B33" t="s">
        <v>35</v>
      </c>
      <c r="C33">
        <v>13</v>
      </c>
    </row>
    <row r="34" spans="2:3" x14ac:dyDescent="0.2">
      <c r="B34" t="s">
        <v>39</v>
      </c>
      <c r="C34">
        <v>12</v>
      </c>
    </row>
    <row r="35" spans="2:3" x14ac:dyDescent="0.2">
      <c r="B35" t="s">
        <v>42</v>
      </c>
      <c r="C35">
        <v>11</v>
      </c>
    </row>
    <row r="36" spans="2:3" x14ac:dyDescent="0.2">
      <c r="B36" t="s">
        <v>56</v>
      </c>
      <c r="C36">
        <v>10</v>
      </c>
    </row>
    <row r="37" spans="2:3" x14ac:dyDescent="0.2">
      <c r="B37" t="s">
        <v>33</v>
      </c>
      <c r="C37">
        <v>9</v>
      </c>
    </row>
    <row r="38" spans="2:3" x14ac:dyDescent="0.2">
      <c r="B38" t="s">
        <v>56</v>
      </c>
      <c r="C38">
        <v>8</v>
      </c>
    </row>
    <row r="39" spans="2:3" x14ac:dyDescent="0.2">
      <c r="B39" t="s">
        <v>37</v>
      </c>
      <c r="C39">
        <v>7</v>
      </c>
    </row>
    <row r="40" spans="2:3" x14ac:dyDescent="0.2">
      <c r="B40" t="s">
        <v>56</v>
      </c>
      <c r="C40">
        <v>6</v>
      </c>
    </row>
    <row r="41" spans="2:3" x14ac:dyDescent="0.2">
      <c r="B41" t="s">
        <v>44</v>
      </c>
      <c r="C41">
        <v>5</v>
      </c>
    </row>
    <row r="42" spans="2:3" x14ac:dyDescent="0.2">
      <c r="B42" t="s">
        <v>56</v>
      </c>
      <c r="C42">
        <v>4</v>
      </c>
    </row>
    <row r="43" spans="2:3" x14ac:dyDescent="0.2">
      <c r="B43" t="s">
        <v>34</v>
      </c>
      <c r="C43">
        <v>3</v>
      </c>
    </row>
    <row r="44" spans="2:3" x14ac:dyDescent="0.2">
      <c r="B44" t="s">
        <v>38</v>
      </c>
      <c r="C44">
        <v>2</v>
      </c>
    </row>
    <row r="45" spans="2:3" x14ac:dyDescent="0.2">
      <c r="B45" t="s">
        <v>56</v>
      </c>
      <c r="C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STREAMALYZER</vt:lpstr>
      <vt:lpstr>Sheet1</vt:lpstr>
      <vt:lpstr>DEALS</vt:lpstr>
      <vt:lpstr>Sheet5</vt:lpstr>
      <vt:lpstr>Sheet6</vt:lpstr>
      <vt:lpstr>Sheet2</vt:lpstr>
      <vt:lpstr>Sheet3</vt:lpstr>
      <vt:lpstr>Sheet4</vt:lpstr>
      <vt:lpstr>CALCS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Jacquay</dc:creator>
  <cp:lastModifiedBy>Dan Reisinger</cp:lastModifiedBy>
  <cp:lastPrinted>2025-07-29T10:12:15Z</cp:lastPrinted>
  <dcterms:created xsi:type="dcterms:W3CDTF">2024-10-08T18:36:47Z</dcterms:created>
  <dcterms:modified xsi:type="dcterms:W3CDTF">2026-03-24T11:20:35Z</dcterms:modified>
</cp:coreProperties>
</file>